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3'!$A$5:$K$323</definedName>
    <definedName name="_xlnm.Print_Area" localSheetId="1">'раздел 2'!$A$1:$B$76</definedName>
    <definedName name="_xlnm.Print_Area" localSheetId="2">'раздел 3'!$A$1:$K$339</definedName>
    <definedName name="_xlnm.Print_Area" localSheetId="0">'титульный лист + раздел 1'!$A$1:$H$42</definedName>
  </definedNames>
  <calcPr fullCalcOnLoad="1"/>
</workbook>
</file>

<file path=xl/sharedStrings.xml><?xml version="1.0" encoding="utf-8"?>
<sst xmlns="http://schemas.openxmlformats.org/spreadsheetml/2006/main" count="499" uniqueCount="201">
  <si>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</si>
  <si>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</si>
  <si>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</si>
  <si>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</si>
  <si>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</si>
  <si>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</si>
  <si>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</si>
  <si>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</si>
  <si>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</si>
  <si>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</si>
  <si>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</si>
  <si>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</si>
  <si>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</si>
  <si>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</si>
  <si>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</si>
  <si>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</si>
  <si>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</si>
  <si>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</si>
  <si>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</si>
  <si>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</si>
  <si>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</si>
  <si>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</si>
  <si>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</si>
  <si>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</si>
  <si>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</si>
  <si>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</si>
  <si>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</si>
  <si>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</si>
  <si>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</si>
  <si>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</si>
  <si>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</si>
  <si>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</si>
  <si>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</si>
  <si>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</si>
  <si>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</si>
  <si>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</si>
  <si>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</si>
  <si>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</si>
  <si>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</si>
  <si>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</si>
  <si>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</si>
  <si>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</si>
  <si>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</si>
  <si>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</si>
  <si>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</si>
  <si>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</si>
  <si>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</si>
  <si>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</si>
  <si>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</si>
  <si>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</si>
  <si>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</si>
  <si>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</si>
  <si>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</si>
  <si>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</si>
  <si>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</si>
  <si>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</si>
  <si>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</si>
  <si>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</si>
  <si>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</si>
  <si>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</si>
  <si>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</si>
  <si>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</si>
  <si>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</si>
  <si>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</si>
  <si>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</si>
  <si>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</si>
  <si>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Поступления от реализации ценных бумаг</t>
  </si>
  <si>
    <t>Субсидии на выполнение муниципального задания</t>
  </si>
  <si>
    <t>Целевые субсидии</t>
  </si>
  <si>
    <t>Субсидии на иные цели</t>
  </si>
  <si>
    <t>Бюджетные инвестиции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</si>
  <si>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</si>
  <si>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</si>
  <si>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</si>
  <si>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Выплаты за счет поступлений от иной приносящей доход деятельности,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</si>
  <si>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</si>
  <si>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</si>
  <si>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</si>
  <si>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</si>
  <si>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</si>
  <si>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</si>
  <si>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</si>
  <si>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</si>
  <si>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</si>
  <si>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</si>
  <si>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</si>
  <si>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</si>
  <si>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</si>
  <si>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</si>
  <si>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</si>
  <si>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</si>
  <si>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</si>
  <si>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</si>
  <si>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</si>
  <si>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</si>
  <si>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</si>
  <si>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</si>
  <si>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</si>
  <si>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</si>
  <si>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</si>
  <si>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</si>
  <si>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всего: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</si>
  <si>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</si>
  <si>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</si>
  <si>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</si>
  <si>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Выплаты за счет субсидий на выполнение муниципального задания, всего:</t>
  </si>
  <si>
    <t>Выплаты за счет бюджетных инвестиций, всего: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</si>
  <si>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</si>
  <si>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</si>
  <si>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</si>
  <si>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</si>
  <si>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</si>
  <si>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10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</si>
  <si>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10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</si>
  <si>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10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</si>
  <si>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10"/>
        <color indexed="8"/>
        <rFont val="Times New Roman"/>
        <family val="1"/>
      </rPr>
      <t>всего:</t>
    </r>
  </si>
  <si>
    <r>
      <t xml:space="preserve"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</t>
    </r>
    <r>
      <rPr>
        <b/>
        <sz val="10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</si>
  <si>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10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</si>
  <si>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10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</si>
  <si>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10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</si>
  <si>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10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</si>
  <si>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10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</si>
  <si>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10"/>
        <color indexed="8"/>
        <rFont val="Times New Roman"/>
        <family val="1"/>
      </rPr>
      <t>всего</t>
    </r>
    <r>
      <rPr>
        <sz val="10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</si>
  <si>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10"/>
        <color indexed="8"/>
        <rFont val="Times New Roman"/>
        <family val="1"/>
      </rPr>
      <t>всего:</t>
    </r>
    <r>
      <rPr>
        <sz val="10"/>
        <color indexed="8"/>
        <rFont val="Times New Roman"/>
        <family val="1"/>
      </rPr>
      <t xml:space="preserve"> </t>
    </r>
  </si>
  <si>
    <r>
      <t xml:space="preserve">Поступление финансовых активов, </t>
    </r>
    <r>
      <rPr>
        <b/>
        <sz val="10"/>
        <color indexed="8"/>
        <rFont val="Times New Roman"/>
        <family val="1"/>
      </rPr>
      <t>всего:</t>
    </r>
  </si>
  <si>
    <r>
      <t xml:space="preserve">Оплата работ, услуг, </t>
    </r>
    <r>
      <rPr>
        <b/>
        <sz val="10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</si>
  <si>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10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</si>
  <si>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10"/>
        <color indexed="8"/>
        <rFont val="Times New Roman"/>
        <family val="1"/>
      </rPr>
      <t>всего</t>
    </r>
    <r>
      <rPr>
        <sz val="10"/>
        <color indexed="8"/>
        <rFont val="Times New Roman"/>
        <family val="1"/>
      </rPr>
      <t xml:space="preserve">: </t>
    </r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</si>
  <si>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</si>
  <si>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</si>
  <si>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</si>
  <si>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</si>
  <si>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</si>
  <si>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</si>
  <si>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</si>
  <si>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</si>
  <si>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</si>
  <si>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</si>
  <si>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</si>
  <si>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Поступления от приносящей доход деятельности, всего:</t>
  </si>
  <si>
    <t>Выплаты за счет субсидий на иные цели, всего:</t>
  </si>
  <si>
    <t>000</t>
  </si>
  <si>
    <r>
      <t xml:space="preserve">2.2.1. дебиторская задолженность по доходам, полученным за счет средств </t>
    </r>
    <r>
      <rPr>
        <sz val="10"/>
        <color indexed="8"/>
        <rFont val="Times New Roman"/>
        <family val="1"/>
      </rPr>
      <t>бюджета города Перми</t>
    </r>
  </si>
  <si>
    <r>
      <t xml:space="preserve">2.2.2. дебиторская задолженность по выданным авансам, полученным за счет средств </t>
    </r>
    <r>
      <rPr>
        <sz val="10"/>
        <color indexed="8"/>
        <rFont val="Times New Roman"/>
        <family val="1"/>
      </rPr>
      <t>бюджета города Перми,</t>
    </r>
  </si>
  <si>
    <r>
      <t xml:space="preserve">2.3.2. кредиторская задолженность по расчетам с поставщиками и подрядчиками за счет средств </t>
    </r>
    <r>
      <rPr>
        <sz val="10"/>
        <color indexed="8"/>
        <rFont val="Times New Roman"/>
        <family val="1"/>
      </rPr>
      <t>бюджета города Перми</t>
    </r>
    <r>
      <rPr>
        <sz val="10"/>
        <color indexed="8"/>
        <rFont val="Times New Roman"/>
        <family val="1"/>
      </rPr>
      <t>, всего</t>
    </r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</si>
  <si>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</si>
  <si>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</si>
  <si>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</si>
  <si>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</si>
  <si>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</si>
  <si>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</si>
  <si>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</si>
  <si>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</si>
  <si>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</si>
  <si>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</si>
  <si>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</si>
  <si>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</si>
  <si>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</si>
  <si>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</si>
  <si>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</si>
  <si>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</si>
  <si>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>(в ред. Постановления Администрации г.Перми от 22.05.2013 №393)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</si>
  <si>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</si>
  <si>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</si>
  <si>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</si>
  <si>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</si>
  <si>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</si>
  <si>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</si>
  <si>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7"/>
        <color indexed="8"/>
        <rFont val="Times New Roman"/>
        <family val="1"/>
      </rPr>
      <t>всего:</t>
    </r>
  </si>
  <si>
    <r>
      <t xml:space="preserve">Оплата работ, услуг, </t>
    </r>
    <r>
      <rPr>
        <b/>
        <sz val="7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</si>
  <si>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7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</si>
  <si>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7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</si>
  <si>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7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</si>
  <si>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7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</si>
  <si>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7"/>
        <color indexed="8"/>
        <rFont val="Times New Roman"/>
        <family val="1"/>
      </rPr>
      <t>всего</t>
    </r>
    <r>
      <rPr>
        <sz val="7"/>
        <color indexed="8"/>
        <rFont val="Times New Roman"/>
        <family val="1"/>
      </rPr>
      <t xml:space="preserve">: </t>
    </r>
  </si>
  <si>
    <r>
      <t xml:space="preserve">Поступление финансовых активов, </t>
    </r>
    <r>
      <rPr>
        <b/>
        <sz val="7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</si>
  <si>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7"/>
        <color indexed="8"/>
        <rFont val="Times New Roman"/>
        <family val="1"/>
      </rPr>
      <t>всего</t>
    </r>
    <r>
      <rPr>
        <sz val="7"/>
        <color indexed="8"/>
        <rFont val="Times New Roman"/>
        <family val="1"/>
      </rPr>
      <t>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</si>
  <si>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9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</si>
  <si>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9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</si>
  <si>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9"/>
        <color indexed="8"/>
        <rFont val="Times New Roman"/>
        <family val="1"/>
      </rPr>
      <t>всего:</t>
    </r>
  </si>
  <si>
    <r>
      <t xml:space="preserve">Поступление финансовых активов, </t>
    </r>
    <r>
      <rPr>
        <b/>
        <sz val="9"/>
        <color indexed="8"/>
        <rFont val="Times New Roman"/>
        <family val="1"/>
      </rPr>
      <t>всего:</t>
    </r>
  </si>
  <si>
    <t>Приложение 1</t>
  </si>
  <si>
    <r>
      <t>финансово-хозяйственной деятельности на 2014</t>
    </r>
    <r>
      <rPr>
        <b/>
        <u val="single"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год</t>
    </r>
  </si>
  <si>
    <r>
      <t xml:space="preserve"> и плановый период 2015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, 2016</t>
    </r>
    <r>
      <rPr>
        <b/>
        <sz val="12"/>
        <color indexed="8"/>
        <rFont val="Times New Roman"/>
        <family val="1"/>
      </rPr>
      <t xml:space="preserve"> гг.</t>
    </r>
  </si>
  <si>
    <t>5905006382/590501001</t>
  </si>
  <si>
    <t>614036, г. Пермь, ул. Мира, 92</t>
  </si>
  <si>
    <t>"Воскресная школа"</t>
  </si>
  <si>
    <t>Математика</t>
  </si>
  <si>
    <t>Развитие познавательных способностей</t>
  </si>
  <si>
    <t>Русский язык</t>
  </si>
  <si>
    <t>Н.А. Ларионова</t>
  </si>
  <si>
    <t>Л.С. Степанова</t>
  </si>
  <si>
    <t>226-78-18</t>
  </si>
  <si>
    <t xml:space="preserve">Реализация общеобразовательной программы начального общего, основного общего, среднего общего образования и программ углубленного изучения математики, физики, биологии, химии, русского языка, географии, обществознания и истории. </t>
  </si>
  <si>
    <t>1.Осуществление приносящей доход деятельности, реализация дополнительных образовательных программ 2. Сдача в аренду движимого и недвижимого имущества</t>
  </si>
  <si>
    <t>Создание условий для развития общей культуры личности обучающихся на основе усвоения государственных образовательных стандартов, их адаптации к жизни в обществе. А также создание основы для осознанного выбора и последующего освоения профессиональных образовательных программ.</t>
  </si>
  <si>
    <t>Начальник отдела образования департамента образования администрации города Перми по Индустриальному району города Перми</t>
  </si>
  <si>
    <t xml:space="preserve">                                                                  С.Н. Оборина</t>
  </si>
  <si>
    <t>Муниципальное автономное общеобразовательное учреждение "Средняя общеобразовательная школа "102 с углубленным изучением отдельных предметов" г. Перми</t>
  </si>
  <si>
    <t>"  11    "     марта                      2014        г.</t>
  </si>
  <si>
    <t>«11» марта 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</si>
</sst>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b/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wrapText="1"/>
    </xf>
    <xf numFmtId="4" fontId="56" fillId="0" borderId="0" xfId="0" applyNumberFormat="1" applyFont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8" fillId="0" borderId="0" xfId="0" applyNumberFormat="1" applyFont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4" fontId="5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60" fillId="33" borderId="10" xfId="0" applyNumberFormat="1" applyFont="1" applyFill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4" fontId="60" fillId="34" borderId="10" xfId="0" applyNumberFormat="1" applyFont="1" applyFill="1" applyBorder="1" applyAlignment="1">
      <alignment horizontal="left" vertical="center" wrapText="1"/>
    </xf>
    <xf numFmtId="3" fontId="60" fillId="33" borderId="10" xfId="0" applyNumberFormat="1" applyFont="1" applyFill="1" applyBorder="1" applyAlignment="1">
      <alignment horizontal="center" vertical="center" wrapText="1"/>
    </xf>
    <xf numFmtId="3" fontId="60" fillId="34" borderId="10" xfId="0" applyNumberFormat="1" applyFont="1" applyFill="1" applyBorder="1" applyAlignment="1">
      <alignment horizontal="center" vertical="center" wrapText="1"/>
    </xf>
    <xf numFmtId="4" fontId="60" fillId="33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Border="1" applyAlignment="1">
      <alignment horizontal="right" vertical="center" wrapText="1"/>
    </xf>
    <xf numFmtId="4" fontId="60" fillId="34" borderId="10" xfId="0" applyNumberFormat="1" applyFont="1" applyFill="1" applyBorder="1" applyAlignment="1">
      <alignment horizontal="right" vertical="center" wrapText="1"/>
    </xf>
    <xf numFmtId="4" fontId="59" fillId="0" borderId="10" xfId="0" applyNumberFormat="1" applyFont="1" applyFill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justify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55" fillId="0" borderId="0" xfId="0" applyFont="1" applyAlignment="1">
      <alignment horizontal="justify" vertical="top" wrapText="1"/>
    </xf>
    <xf numFmtId="0" fontId="64" fillId="0" borderId="0" xfId="0" applyFont="1" applyAlignment="1">
      <alignment vertical="top" wrapText="1"/>
    </xf>
    <xf numFmtId="0" fontId="55" fillId="0" borderId="0" xfId="0" applyFont="1" applyAlignment="1">
      <alignment horizontal="left" vertical="top" wrapText="1"/>
    </xf>
    <xf numFmtId="0" fontId="65" fillId="0" borderId="0" xfId="0" applyFont="1" applyAlignment="1">
      <alignment/>
    </xf>
    <xf numFmtId="0" fontId="65" fillId="0" borderId="0" xfId="0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0" xfId="0" applyFont="1" applyBorder="1" applyAlignment="1">
      <alignment horizontal="left"/>
    </xf>
    <xf numFmtId="4" fontId="66" fillId="0" borderId="10" xfId="0" applyNumberFormat="1" applyFont="1" applyBorder="1" applyAlignment="1">
      <alignment horizontal="left" vertical="center" wrapText="1"/>
    </xf>
    <xf numFmtId="3" fontId="66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right" vertical="center" wrapText="1"/>
    </xf>
    <xf numFmtId="4" fontId="67" fillId="0" borderId="0" xfId="0" applyNumberFormat="1" applyFont="1" applyAlignment="1">
      <alignment horizontal="center" vertical="center" wrapText="1"/>
    </xf>
    <xf numFmtId="4" fontId="68" fillId="0" borderId="10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center" wrapText="1"/>
    </xf>
    <xf numFmtId="4" fontId="69" fillId="0" borderId="10" xfId="0" applyNumberFormat="1" applyFont="1" applyBorder="1" applyAlignment="1">
      <alignment horizontal="right" vertical="center" wrapText="1"/>
    </xf>
    <xf numFmtId="4" fontId="70" fillId="0" borderId="0" xfId="0" applyNumberFormat="1" applyFont="1" applyAlignment="1">
      <alignment horizontal="center" vertical="center" wrapText="1"/>
    </xf>
    <xf numFmtId="4" fontId="69" fillId="0" borderId="10" xfId="0" applyNumberFormat="1" applyFont="1" applyBorder="1" applyAlignment="1">
      <alignment horizontal="left" vertical="center" wrapText="1"/>
    </xf>
    <xf numFmtId="3" fontId="69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4" fontId="68" fillId="0" borderId="10" xfId="0" applyNumberFormat="1" applyFont="1" applyFill="1" applyBorder="1" applyAlignment="1">
      <alignment horizontal="left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  <xf numFmtId="0" fontId="59" fillId="0" borderId="0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center" wrapText="1"/>
    </xf>
    <xf numFmtId="0" fontId="55" fillId="0" borderId="0" xfId="0" applyFont="1" applyAlignment="1">
      <alignment vertical="top" wrapText="1"/>
    </xf>
    <xf numFmtId="0" fontId="73" fillId="0" borderId="0" xfId="0" applyFont="1" applyAlignment="1">
      <alignment horizontal="left"/>
    </xf>
    <xf numFmtId="0" fontId="63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14" fontId="55" fillId="0" borderId="1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left"/>
    </xf>
    <xf numFmtId="0" fontId="60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4" fontId="59" fillId="0" borderId="10" xfId="0" applyNumberFormat="1" applyFont="1" applyBorder="1" applyAlignment="1">
      <alignment horizontal="center" vertical="center" wrapText="1"/>
    </xf>
    <xf numFmtId="4" fontId="66" fillId="0" borderId="10" xfId="0" applyNumberFormat="1" applyFont="1" applyBorder="1" applyAlignment="1">
      <alignment horizontal="center" vertical="center" wrapText="1"/>
    </xf>
    <xf numFmtId="4" fontId="59" fillId="0" borderId="14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5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">
      <selection activeCell="G20" sqref="G20:H20"/>
    </sheetView>
  </sheetViews>
  <sheetFormatPr defaultColWidth="9.140625" defaultRowHeight="15"/>
  <cols>
    <col min="1" max="1" width="11.8515625" style="0" customWidth="1"/>
    <col min="2" max="2" width="12.28125" style="38" customWidth="1"/>
    <col min="3" max="3" width="14.7109375" style="38" customWidth="1"/>
    <col min="4" max="4" width="41.57421875" style="38" customWidth="1"/>
    <col min="5" max="5" width="6.140625" style="38" customWidth="1"/>
    <col min="6" max="6" width="25.00390625" style="38" customWidth="1"/>
    <col min="7" max="8" width="13.421875" style="38" customWidth="1"/>
  </cols>
  <sheetData>
    <row r="1" spans="1:8" ht="11.25" customHeight="1">
      <c r="A1" s="28"/>
      <c r="F1" s="70" t="s">
        <v>181</v>
      </c>
      <c r="G1" s="70"/>
      <c r="H1" s="70"/>
    </row>
    <row r="2" spans="1:8" ht="11.25" customHeight="1">
      <c r="A2" s="28"/>
      <c r="F2" s="70" t="s">
        <v>165</v>
      </c>
      <c r="G2" s="70"/>
      <c r="H2" s="70"/>
    </row>
    <row r="3" spans="1:8" ht="11.25" customHeight="1">
      <c r="A3" s="29"/>
      <c r="F3" s="70" t="s">
        <v>160</v>
      </c>
      <c r="G3" s="70"/>
      <c r="H3" s="70"/>
    </row>
    <row r="4" spans="1:8" ht="11.25" customHeight="1">
      <c r="A4" s="29"/>
      <c r="F4" s="70" t="s">
        <v>145</v>
      </c>
      <c r="G4" s="70"/>
      <c r="H4" s="70"/>
    </row>
    <row r="5" spans="1:8" ht="11.25" customHeight="1">
      <c r="A5" s="30"/>
      <c r="F5" s="70" t="s">
        <v>161</v>
      </c>
      <c r="G5" s="70"/>
      <c r="H5" s="70"/>
    </row>
    <row r="6" spans="1:9" ht="6.75" customHeight="1">
      <c r="A6" s="31"/>
      <c r="B6" s="31"/>
      <c r="C6" s="31"/>
      <c r="D6" s="57"/>
      <c r="E6" s="57"/>
      <c r="F6" s="57"/>
      <c r="G6" s="57"/>
      <c r="H6" s="2"/>
      <c r="I6" s="2"/>
    </row>
    <row r="7" spans="1:9" ht="15" customHeight="1">
      <c r="A7" s="31"/>
      <c r="B7" s="31"/>
      <c r="C7" s="31"/>
      <c r="D7" s="32"/>
      <c r="E7" s="65" t="s">
        <v>146</v>
      </c>
      <c r="F7" s="65"/>
      <c r="G7" s="65"/>
      <c r="H7" s="65"/>
      <c r="I7" s="2"/>
    </row>
    <row r="8" spans="1:9" ht="52.5" customHeight="1">
      <c r="A8" s="31"/>
      <c r="B8" s="31"/>
      <c r="C8" s="31"/>
      <c r="D8" s="32"/>
      <c r="E8" s="58" t="s">
        <v>196</v>
      </c>
      <c r="F8" s="58"/>
      <c r="G8" s="58"/>
      <c r="H8" s="58"/>
      <c r="I8" s="2"/>
    </row>
    <row r="9" spans="1:9" ht="15" customHeight="1">
      <c r="A9" s="32"/>
      <c r="B9" s="32"/>
      <c r="C9" s="32"/>
      <c r="D9" s="32"/>
      <c r="E9" s="73" t="s">
        <v>147</v>
      </c>
      <c r="F9" s="73"/>
      <c r="G9" s="73"/>
      <c r="H9" s="73"/>
      <c r="I9" s="69"/>
    </row>
    <row r="10" spans="1:9" ht="15" customHeight="1">
      <c r="A10" s="32"/>
      <c r="B10" s="32"/>
      <c r="C10" s="32"/>
      <c r="D10" s="32"/>
      <c r="E10" s="58" t="s">
        <v>197</v>
      </c>
      <c r="F10" s="59"/>
      <c r="G10" s="59"/>
      <c r="H10" s="59"/>
      <c r="I10" s="69"/>
    </row>
    <row r="11" spans="1:9" ht="16.5" customHeight="1">
      <c r="A11" s="31"/>
      <c r="B11" s="31"/>
      <c r="C11" s="31"/>
      <c r="D11" s="32"/>
      <c r="E11" s="73" t="s">
        <v>130</v>
      </c>
      <c r="F11" s="73"/>
      <c r="G11" s="64" t="s">
        <v>132</v>
      </c>
      <c r="H11" s="64"/>
      <c r="I11" s="2"/>
    </row>
    <row r="12" spans="1:9" ht="15.75" customHeight="1">
      <c r="A12" s="31"/>
      <c r="B12" s="31"/>
      <c r="C12" s="31"/>
      <c r="D12" s="32"/>
      <c r="E12" s="65" t="s">
        <v>200</v>
      </c>
      <c r="F12" s="65"/>
      <c r="G12" s="65"/>
      <c r="H12" s="65"/>
      <c r="I12" s="32"/>
    </row>
    <row r="13" spans="1:9" ht="17.25" customHeight="1">
      <c r="A13" s="60" t="s">
        <v>148</v>
      </c>
      <c r="B13" s="60"/>
      <c r="C13" s="60"/>
      <c r="D13" s="60"/>
      <c r="E13" s="60"/>
      <c r="F13" s="60"/>
      <c r="G13" s="60"/>
      <c r="H13" s="60"/>
      <c r="I13" s="60"/>
    </row>
    <row r="14" spans="1:9" ht="15" customHeight="1">
      <c r="A14" s="60" t="s">
        <v>182</v>
      </c>
      <c r="B14" s="60"/>
      <c r="C14" s="60"/>
      <c r="D14" s="60"/>
      <c r="E14" s="60"/>
      <c r="F14" s="60"/>
      <c r="G14" s="60"/>
      <c r="H14" s="60"/>
      <c r="I14" s="60"/>
    </row>
    <row r="15" spans="1:9" ht="15" customHeight="1">
      <c r="A15" s="60" t="s">
        <v>183</v>
      </c>
      <c r="B15" s="60"/>
      <c r="C15" s="60"/>
      <c r="D15" s="60"/>
      <c r="E15" s="60"/>
      <c r="F15" s="60"/>
      <c r="G15" s="60"/>
      <c r="H15" s="60"/>
      <c r="I15" s="60"/>
    </row>
    <row r="16" spans="1:9" ht="9.75" customHeight="1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8.75" customHeight="1">
      <c r="A17" s="61"/>
      <c r="B17" s="61"/>
      <c r="C17" s="61"/>
      <c r="D17" s="61"/>
      <c r="E17" s="60"/>
      <c r="F17" s="62"/>
      <c r="G17" s="63" t="s">
        <v>149</v>
      </c>
      <c r="H17" s="63"/>
      <c r="I17" s="33"/>
    </row>
    <row r="18" spans="1:9" ht="17.25" customHeight="1">
      <c r="A18" s="33"/>
      <c r="B18" s="33"/>
      <c r="C18" s="33"/>
      <c r="D18" s="33"/>
      <c r="E18" s="66" t="s">
        <v>162</v>
      </c>
      <c r="F18" s="67"/>
      <c r="G18" s="68"/>
      <c r="H18" s="68"/>
      <c r="I18" s="35"/>
    </row>
    <row r="19" spans="1:9" ht="17.25" customHeight="1">
      <c r="A19" s="34"/>
      <c r="B19" s="33"/>
      <c r="C19" s="33"/>
      <c r="D19" s="33"/>
      <c r="E19" s="66" t="s">
        <v>163</v>
      </c>
      <c r="F19" s="67"/>
      <c r="G19" s="75">
        <v>41709</v>
      </c>
      <c r="H19" s="72"/>
      <c r="I19" s="32"/>
    </row>
    <row r="20" spans="1:9" ht="17.25" customHeight="1">
      <c r="A20" s="32"/>
      <c r="B20" s="31"/>
      <c r="C20" s="32"/>
      <c r="D20" s="2"/>
      <c r="E20" s="66" t="s">
        <v>150</v>
      </c>
      <c r="F20" s="67"/>
      <c r="G20" s="72">
        <v>43053082</v>
      </c>
      <c r="H20" s="72"/>
      <c r="I20" s="31"/>
    </row>
    <row r="21" spans="1:9" ht="15" customHeight="1">
      <c r="A21" s="32"/>
      <c r="B21" s="31"/>
      <c r="C21" s="32"/>
      <c r="D21" s="2"/>
      <c r="E21" s="66" t="s">
        <v>151</v>
      </c>
      <c r="F21" s="67"/>
      <c r="G21" s="72">
        <v>383</v>
      </c>
      <c r="H21" s="72"/>
      <c r="I21" s="31"/>
    </row>
    <row r="22" spans="1:9" ht="15" customHeight="1">
      <c r="A22" s="69" t="s">
        <v>164</v>
      </c>
      <c r="B22" s="69"/>
      <c r="C22" s="69"/>
      <c r="D22" s="69"/>
      <c r="E22" s="69"/>
      <c r="F22" s="69"/>
      <c r="G22" s="69"/>
      <c r="H22" s="69"/>
      <c r="I22" s="31"/>
    </row>
    <row r="23" spans="1:9" ht="31.5" customHeight="1">
      <c r="A23" s="71" t="s">
        <v>198</v>
      </c>
      <c r="B23" s="71"/>
      <c r="C23" s="71"/>
      <c r="D23" s="71"/>
      <c r="E23" s="71"/>
      <c r="F23" s="71"/>
      <c r="G23" s="71"/>
      <c r="H23" s="32"/>
      <c r="I23" s="31"/>
    </row>
    <row r="24" spans="1:9" ht="9" customHeight="1">
      <c r="A24" s="32"/>
      <c r="B24" s="32"/>
      <c r="C24" s="32"/>
      <c r="D24" s="32"/>
      <c r="E24" s="32"/>
      <c r="F24" s="32"/>
      <c r="G24" s="32"/>
      <c r="H24" s="32"/>
      <c r="I24" s="31"/>
    </row>
    <row r="25" spans="1:9" ht="15" customHeight="1">
      <c r="A25" s="32" t="s">
        <v>166</v>
      </c>
      <c r="B25" s="58" t="s">
        <v>184</v>
      </c>
      <c r="C25" s="58"/>
      <c r="D25" s="58"/>
      <c r="E25" s="32"/>
      <c r="F25" s="32"/>
      <c r="G25" s="32"/>
      <c r="H25" s="32"/>
      <c r="I25" s="2"/>
    </row>
    <row r="26" spans="1:9" ht="15.75" customHeight="1">
      <c r="A26" s="65" t="s">
        <v>152</v>
      </c>
      <c r="B26" s="65"/>
      <c r="C26" s="32"/>
      <c r="D26" s="2"/>
      <c r="E26" s="57"/>
      <c r="F26" s="57"/>
      <c r="G26" s="69"/>
      <c r="H26" s="69"/>
      <c r="I26" s="31"/>
    </row>
    <row r="27" spans="1:9" ht="21" customHeight="1">
      <c r="A27" s="65" t="s">
        <v>153</v>
      </c>
      <c r="B27" s="65"/>
      <c r="C27" s="65"/>
      <c r="D27" s="65"/>
      <c r="E27" s="65"/>
      <c r="F27" s="65"/>
      <c r="G27" s="36"/>
      <c r="H27" s="36"/>
      <c r="I27" s="32"/>
    </row>
    <row r="28" spans="1:9" ht="15" customHeight="1">
      <c r="A28" s="76" t="s">
        <v>154</v>
      </c>
      <c r="B28" s="76"/>
      <c r="C28" s="76"/>
      <c r="D28" s="76"/>
      <c r="E28" s="76"/>
      <c r="F28" s="76"/>
      <c r="G28" s="39"/>
      <c r="H28" s="40"/>
      <c r="I28" s="32"/>
    </row>
    <row r="29" ht="15">
      <c r="A29" s="29"/>
    </row>
    <row r="30" spans="1:7" ht="32.25" customHeight="1">
      <c r="A30" s="65" t="s">
        <v>155</v>
      </c>
      <c r="B30" s="65"/>
      <c r="C30" s="65"/>
      <c r="D30" s="77" t="s">
        <v>185</v>
      </c>
      <c r="E30" s="77"/>
      <c r="F30" s="77"/>
      <c r="G30" s="77"/>
    </row>
    <row r="31" spans="1:7" ht="18" customHeight="1">
      <c r="A31" s="37"/>
      <c r="B31" s="37"/>
      <c r="C31" s="37"/>
      <c r="D31" s="41"/>
      <c r="E31" s="41"/>
      <c r="F31" s="41"/>
      <c r="G31" s="41"/>
    </row>
    <row r="32" spans="1:8" ht="22.5" customHeight="1">
      <c r="A32" s="60" t="s">
        <v>156</v>
      </c>
      <c r="B32" s="60"/>
      <c r="C32" s="60"/>
      <c r="D32" s="60"/>
      <c r="E32" s="60"/>
      <c r="F32" s="60"/>
      <c r="G32" s="60"/>
      <c r="H32" s="60"/>
    </row>
    <row r="33" spans="1:4" ht="21.75" customHeight="1">
      <c r="A33" s="65" t="s">
        <v>157</v>
      </c>
      <c r="B33" s="65"/>
      <c r="C33" s="65"/>
      <c r="D33" s="65"/>
    </row>
    <row r="34" spans="1:8" ht="52.5" customHeight="1">
      <c r="A34" s="58" t="s">
        <v>195</v>
      </c>
      <c r="B34" s="58"/>
      <c r="C34" s="58"/>
      <c r="D34" s="58"/>
      <c r="E34" s="58"/>
      <c r="F34" s="58"/>
      <c r="G34" s="58"/>
      <c r="H34" s="58"/>
    </row>
    <row r="35" spans="1:8" ht="21.75" customHeight="1">
      <c r="A35" s="74"/>
      <c r="B35" s="74"/>
      <c r="C35" s="74"/>
      <c r="D35" s="74"/>
      <c r="E35" s="74"/>
      <c r="F35" s="74"/>
      <c r="G35" s="74"/>
      <c r="H35" s="74"/>
    </row>
    <row r="36" spans="1:4" ht="24.75" customHeight="1">
      <c r="A36" s="65" t="s">
        <v>158</v>
      </c>
      <c r="B36" s="65"/>
      <c r="C36" s="65"/>
      <c r="D36" s="65"/>
    </row>
    <row r="37" spans="1:8" ht="38.25" customHeight="1">
      <c r="A37" s="58" t="s">
        <v>193</v>
      </c>
      <c r="B37" s="58"/>
      <c r="C37" s="58"/>
      <c r="D37" s="58"/>
      <c r="E37" s="58"/>
      <c r="F37" s="58"/>
      <c r="G37" s="58"/>
      <c r="H37" s="58"/>
    </row>
    <row r="38" spans="1:8" ht="24.75" customHeight="1">
      <c r="A38" s="58"/>
      <c r="B38" s="58"/>
      <c r="C38" s="58"/>
      <c r="D38" s="58"/>
      <c r="E38" s="58"/>
      <c r="F38" s="58"/>
      <c r="G38" s="58"/>
      <c r="H38" s="58"/>
    </row>
    <row r="39" spans="1:4" ht="34.5" customHeight="1">
      <c r="A39" s="65" t="s">
        <v>159</v>
      </c>
      <c r="B39" s="65"/>
      <c r="C39" s="65"/>
      <c r="D39" s="65"/>
    </row>
    <row r="40" spans="1:8" ht="39" customHeight="1">
      <c r="A40" s="58" t="s">
        <v>194</v>
      </c>
      <c r="B40" s="58"/>
      <c r="C40" s="58"/>
      <c r="D40" s="58"/>
      <c r="E40" s="58"/>
      <c r="F40" s="58"/>
      <c r="G40" s="58"/>
      <c r="H40" s="58"/>
    </row>
  </sheetData>
  <sheetProtection/>
  <mergeCells count="51">
    <mergeCell ref="A28:F28"/>
    <mergeCell ref="A30:C30"/>
    <mergeCell ref="D30:G30"/>
    <mergeCell ref="A33:D33"/>
    <mergeCell ref="A32:H32"/>
    <mergeCell ref="A36:D36"/>
    <mergeCell ref="A39:D39"/>
    <mergeCell ref="A34:H34"/>
    <mergeCell ref="A35:H35"/>
    <mergeCell ref="A37:H37"/>
    <mergeCell ref="A38:H38"/>
    <mergeCell ref="E19:F19"/>
    <mergeCell ref="G19:H19"/>
    <mergeCell ref="E20:F20"/>
    <mergeCell ref="G20:H20"/>
    <mergeCell ref="A26:B26"/>
    <mergeCell ref="A40:H40"/>
    <mergeCell ref="E7:H7"/>
    <mergeCell ref="E8:H8"/>
    <mergeCell ref="E12:H12"/>
    <mergeCell ref="E11:F11"/>
    <mergeCell ref="E9:H9"/>
    <mergeCell ref="A14:H14"/>
    <mergeCell ref="E26:F26"/>
    <mergeCell ref="G26:H26"/>
    <mergeCell ref="B25:D25"/>
    <mergeCell ref="F1:H1"/>
    <mergeCell ref="F2:H2"/>
    <mergeCell ref="F3:H3"/>
    <mergeCell ref="A23:G23"/>
    <mergeCell ref="F5:H5"/>
    <mergeCell ref="F4:H4"/>
    <mergeCell ref="E21:F21"/>
    <mergeCell ref="G21:H21"/>
    <mergeCell ref="A22:F22"/>
    <mergeCell ref="G22:H22"/>
    <mergeCell ref="A27:F27"/>
    <mergeCell ref="A15:H15"/>
    <mergeCell ref="A16:H16"/>
    <mergeCell ref="E18:F18"/>
    <mergeCell ref="G18:H18"/>
    <mergeCell ref="I9:I10"/>
    <mergeCell ref="D6:E6"/>
    <mergeCell ref="F6:G6"/>
    <mergeCell ref="E10:H10"/>
    <mergeCell ref="I13:I16"/>
    <mergeCell ref="A17:D17"/>
    <mergeCell ref="E17:F17"/>
    <mergeCell ref="G17:H17"/>
    <mergeCell ref="G11:H11"/>
    <mergeCell ref="A13:H13"/>
  </mergeCells>
  <printOptions/>
  <pageMargins left="0.5118110236220472" right="0.31496062992125984" top="0.7480314960629921" bottom="0.35433070866141736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115.140625" style="27" customWidth="1"/>
    <col min="2" max="2" width="30.421875" style="27" customWidth="1"/>
  </cols>
  <sheetData>
    <row r="1" spans="1:2" ht="15" customHeight="1">
      <c r="A1" s="78" t="s">
        <v>0</v>
      </c>
      <c r="B1" s="78"/>
    </row>
    <row r="2" spans="1:2" ht="14.25">
      <c r="A2" s="24" t="s">
        <v>1</v>
      </c>
      <c r="B2" s="24" t="s">
        <v>2</v>
      </c>
    </row>
    <row r="3" spans="1:2" ht="12.75" customHeight="1">
      <c r="A3" s="24">
        <v>1</v>
      </c>
      <c r="B3" s="24">
        <v>2</v>
      </c>
    </row>
    <row r="4" spans="1:2" ht="14.25" customHeight="1">
      <c r="A4" s="25" t="s">
        <v>3</v>
      </c>
      <c r="B4" s="12">
        <v>52217601.55</v>
      </c>
    </row>
    <row r="5" spans="1:2" ht="14.25" customHeight="1">
      <c r="A5" s="25" t="s">
        <v>4</v>
      </c>
      <c r="B5" s="12"/>
    </row>
    <row r="6" spans="1:2" ht="14.25" customHeight="1">
      <c r="A6" s="25" t="s">
        <v>5</v>
      </c>
      <c r="B6" s="12">
        <v>36443334</v>
      </c>
    </row>
    <row r="7" spans="1:2" ht="14.25" customHeight="1">
      <c r="A7" s="25" t="s">
        <v>6</v>
      </c>
      <c r="B7" s="12"/>
    </row>
    <row r="8" spans="1:2" ht="14.25" customHeight="1">
      <c r="A8" s="25" t="s">
        <v>7</v>
      </c>
      <c r="B8" s="12">
        <v>36443334</v>
      </c>
    </row>
    <row r="9" spans="1:2" ht="14.25" customHeight="1">
      <c r="A9" s="25" t="s">
        <v>8</v>
      </c>
      <c r="B9" s="12"/>
    </row>
    <row r="10" spans="1:2" ht="14.25" customHeight="1">
      <c r="A10" s="25" t="s">
        <v>9</v>
      </c>
      <c r="B10" s="12"/>
    </row>
    <row r="11" spans="1:2" ht="14.25" customHeight="1">
      <c r="A11" s="25" t="s">
        <v>10</v>
      </c>
      <c r="B11" s="12">
        <v>17362728</v>
      </c>
    </row>
    <row r="12" spans="1:2" ht="14.25" customHeight="1">
      <c r="A12" s="25" t="s">
        <v>11</v>
      </c>
      <c r="B12" s="12">
        <v>15774267.55</v>
      </c>
    </row>
    <row r="13" spans="1:2" ht="14.25" customHeight="1">
      <c r="A13" s="25" t="s">
        <v>6</v>
      </c>
      <c r="B13" s="12"/>
    </row>
    <row r="14" spans="1:2" ht="14.25" customHeight="1">
      <c r="A14" s="25" t="s">
        <v>12</v>
      </c>
      <c r="B14" s="12">
        <v>4695481.78</v>
      </c>
    </row>
    <row r="15" spans="1:2" ht="14.25" customHeight="1">
      <c r="A15" s="25" t="s">
        <v>13</v>
      </c>
      <c r="B15" s="12">
        <v>297687.39</v>
      </c>
    </row>
    <row r="16" spans="1:2" ht="14.25" customHeight="1">
      <c r="A16" s="25" t="s">
        <v>14</v>
      </c>
      <c r="B16" s="12">
        <v>556570.12</v>
      </c>
    </row>
    <row r="17" spans="1:2" ht="14.25" customHeight="1">
      <c r="A17" s="25" t="s">
        <v>4</v>
      </c>
      <c r="B17" s="12"/>
    </row>
    <row r="18" spans="1:2" ht="14.25" customHeight="1">
      <c r="A18" s="25" t="s">
        <v>142</v>
      </c>
      <c r="B18" s="12">
        <v>402196.42</v>
      </c>
    </row>
    <row r="19" spans="1:2" ht="14.25" customHeight="1">
      <c r="A19" s="25" t="s">
        <v>143</v>
      </c>
      <c r="B19" s="12">
        <v>125358.7</v>
      </c>
    </row>
    <row r="20" spans="1:2" ht="14.25" customHeight="1">
      <c r="A20" s="25" t="s">
        <v>15</v>
      </c>
      <c r="B20" s="12"/>
    </row>
    <row r="21" spans="1:2" ht="14.25" customHeight="1">
      <c r="A21" s="25" t="s">
        <v>6</v>
      </c>
      <c r="B21" s="12"/>
    </row>
    <row r="22" spans="1:2" ht="14.25" customHeight="1">
      <c r="A22" s="25" t="s">
        <v>16</v>
      </c>
      <c r="B22" s="12"/>
    </row>
    <row r="23" spans="1:2" ht="14.25" customHeight="1">
      <c r="A23" s="25" t="s">
        <v>17</v>
      </c>
      <c r="B23" s="12"/>
    </row>
    <row r="24" spans="1:2" ht="14.25" customHeight="1">
      <c r="A24" s="25" t="s">
        <v>18</v>
      </c>
      <c r="B24" s="12"/>
    </row>
    <row r="25" spans="1:2" ht="14.25" customHeight="1">
      <c r="A25" s="25" t="s">
        <v>19</v>
      </c>
      <c r="B25" s="12"/>
    </row>
    <row r="26" spans="1:2" ht="14.25" customHeight="1">
      <c r="A26" s="25" t="s">
        <v>20</v>
      </c>
      <c r="B26" s="12">
        <v>57220</v>
      </c>
    </row>
    <row r="27" spans="1:3" ht="14.25" customHeight="1">
      <c r="A27" s="25" t="s">
        <v>21</v>
      </c>
      <c r="B27" s="12">
        <v>61697.7</v>
      </c>
      <c r="C27" s="1"/>
    </row>
    <row r="28" spans="1:3" ht="14.25" customHeight="1">
      <c r="A28" s="25" t="s">
        <v>22</v>
      </c>
      <c r="B28" s="12"/>
      <c r="C28" s="1"/>
    </row>
    <row r="29" spans="1:3" ht="14.25" customHeight="1">
      <c r="A29" s="25" t="s">
        <v>23</v>
      </c>
      <c r="B29" s="12"/>
      <c r="C29" s="1"/>
    </row>
    <row r="30" spans="1:3" ht="14.25" customHeight="1">
      <c r="A30" s="25" t="s">
        <v>24</v>
      </c>
      <c r="B30" s="12">
        <v>6441</v>
      </c>
      <c r="C30" s="1"/>
    </row>
    <row r="31" spans="1:3" ht="14.25" customHeight="1">
      <c r="A31" s="25" t="s">
        <v>25</v>
      </c>
      <c r="B31" s="12"/>
      <c r="C31" s="1"/>
    </row>
    <row r="32" spans="1:3" ht="14.25" customHeight="1">
      <c r="A32" s="25" t="s">
        <v>26</v>
      </c>
      <c r="B32" s="12">
        <v>29015</v>
      </c>
      <c r="C32" s="1"/>
    </row>
    <row r="33" spans="1:3" ht="14.25" customHeight="1">
      <c r="A33" s="25" t="s">
        <v>6</v>
      </c>
      <c r="B33" s="12"/>
      <c r="C33" s="1"/>
    </row>
    <row r="34" spans="1:3" ht="14.25" customHeight="1">
      <c r="A34" s="25" t="s">
        <v>16</v>
      </c>
      <c r="B34" s="12"/>
      <c r="C34" s="1"/>
    </row>
    <row r="35" spans="1:3" ht="14.25" customHeight="1">
      <c r="A35" s="25" t="s">
        <v>17</v>
      </c>
      <c r="B35" s="12"/>
      <c r="C35" s="1"/>
    </row>
    <row r="36" spans="1:3" ht="14.25" customHeight="1">
      <c r="A36" s="25" t="s">
        <v>18</v>
      </c>
      <c r="B36" s="12"/>
      <c r="C36" s="1"/>
    </row>
    <row r="37" spans="1:3" ht="14.25" customHeight="1">
      <c r="A37" s="25" t="s">
        <v>19</v>
      </c>
      <c r="B37" s="12"/>
      <c r="C37" s="1"/>
    </row>
    <row r="38" spans="1:3" ht="14.25" customHeight="1">
      <c r="A38" s="25" t="s">
        <v>20</v>
      </c>
      <c r="B38" s="12"/>
      <c r="C38" s="1"/>
    </row>
    <row r="39" spans="1:3" ht="14.25" customHeight="1">
      <c r="A39" s="25" t="s">
        <v>21</v>
      </c>
      <c r="B39" s="12">
        <v>28940</v>
      </c>
      <c r="C39" s="1"/>
    </row>
    <row r="40" spans="1:3" ht="14.25" customHeight="1">
      <c r="A40" s="25" t="s">
        <v>22</v>
      </c>
      <c r="B40" s="12"/>
      <c r="C40" s="1"/>
    </row>
    <row r="41" spans="1:3" ht="14.25" customHeight="1">
      <c r="A41" s="25" t="s">
        <v>23</v>
      </c>
      <c r="B41" s="12"/>
      <c r="C41" s="1"/>
    </row>
    <row r="42" spans="1:3" ht="14.25" customHeight="1">
      <c r="A42" s="25" t="s">
        <v>24</v>
      </c>
      <c r="B42" s="12">
        <v>75</v>
      </c>
      <c r="C42" s="1"/>
    </row>
    <row r="43" spans="1:3" ht="14.25" customHeight="1">
      <c r="A43" s="25" t="s">
        <v>25</v>
      </c>
      <c r="B43" s="12"/>
      <c r="C43" s="1"/>
    </row>
    <row r="44" spans="1:3" ht="14.25" customHeight="1">
      <c r="A44" s="25" t="s">
        <v>27</v>
      </c>
      <c r="B44" s="12">
        <v>9241.58</v>
      </c>
      <c r="C44" s="1"/>
    </row>
    <row r="45" spans="1:3" ht="14.25" customHeight="1">
      <c r="A45" s="25" t="s">
        <v>4</v>
      </c>
      <c r="B45" s="12"/>
      <c r="C45" s="3"/>
    </row>
    <row r="46" spans="1:3" ht="14.25" customHeight="1">
      <c r="A46" s="25" t="s">
        <v>28</v>
      </c>
      <c r="B46" s="12"/>
      <c r="C46" s="3"/>
    </row>
    <row r="47" spans="1:3" ht="14.25" customHeight="1">
      <c r="A47" s="25" t="s">
        <v>144</v>
      </c>
      <c r="B47" s="12">
        <v>9241.58</v>
      </c>
      <c r="C47" s="1"/>
    </row>
    <row r="48" spans="1:3" ht="14.25" customHeight="1">
      <c r="A48" s="25" t="s">
        <v>6</v>
      </c>
      <c r="B48" s="12"/>
      <c r="C48" s="1"/>
    </row>
    <row r="49" spans="1:3" ht="14.25" customHeight="1">
      <c r="A49" s="25" t="s">
        <v>29</v>
      </c>
      <c r="B49" s="12">
        <v>-18202.33</v>
      </c>
      <c r="C49" s="1"/>
    </row>
    <row r="50" spans="1:3" ht="14.25" customHeight="1">
      <c r="A50" s="25" t="s">
        <v>30</v>
      </c>
      <c r="B50" s="12"/>
      <c r="C50" s="1"/>
    </row>
    <row r="51" spans="1:3" ht="14.25" customHeight="1">
      <c r="A51" s="25" t="s">
        <v>31</v>
      </c>
      <c r="B51" s="12"/>
      <c r="C51" s="1"/>
    </row>
    <row r="52" spans="1:3" ht="14.25" customHeight="1">
      <c r="A52" s="25" t="s">
        <v>32</v>
      </c>
      <c r="B52" s="12"/>
      <c r="C52" s="1"/>
    </row>
    <row r="53" spans="1:3" ht="14.25" customHeight="1">
      <c r="A53" s="25" t="s">
        <v>33</v>
      </c>
      <c r="B53" s="12">
        <v>27443.91</v>
      </c>
      <c r="C53" s="1"/>
    </row>
    <row r="54" spans="1:3" ht="14.25" customHeight="1">
      <c r="A54" s="25" t="s">
        <v>34</v>
      </c>
      <c r="B54" s="12"/>
      <c r="C54" s="2"/>
    </row>
    <row r="55" spans="1:3" ht="14.25" customHeight="1">
      <c r="A55" s="25" t="s">
        <v>35</v>
      </c>
      <c r="B55" s="12"/>
      <c r="C55" s="1"/>
    </row>
    <row r="56" spans="1:3" ht="14.25" customHeight="1">
      <c r="A56" s="25" t="s">
        <v>36</v>
      </c>
      <c r="B56" s="12"/>
      <c r="C56" s="1"/>
    </row>
    <row r="57" spans="1:3" ht="14.25" customHeight="1">
      <c r="A57" s="25" t="s">
        <v>37</v>
      </c>
      <c r="B57" s="12"/>
      <c r="C57" s="1"/>
    </row>
    <row r="58" spans="1:3" ht="14.25" customHeight="1">
      <c r="A58" s="25" t="s">
        <v>38</v>
      </c>
      <c r="B58" s="12"/>
      <c r="C58" s="1"/>
    </row>
    <row r="59" spans="1:3" ht="14.25" customHeight="1">
      <c r="A59" s="25" t="s">
        <v>39</v>
      </c>
      <c r="B59" s="12"/>
      <c r="C59" s="1"/>
    </row>
    <row r="60" spans="1:3" ht="14.25" customHeight="1">
      <c r="A60" s="25" t="s">
        <v>40</v>
      </c>
      <c r="B60" s="12"/>
      <c r="C60" s="1"/>
    </row>
    <row r="61" spans="1:3" ht="14.25" customHeight="1">
      <c r="A61" s="25" t="s">
        <v>41</v>
      </c>
      <c r="B61" s="12"/>
      <c r="C61" s="1"/>
    </row>
    <row r="62" spans="1:3" ht="25.5" customHeight="1">
      <c r="A62" s="25" t="s">
        <v>42</v>
      </c>
      <c r="B62" s="12"/>
      <c r="C62" s="1"/>
    </row>
    <row r="63" spans="1:3" ht="14.25" customHeight="1">
      <c r="A63" s="25" t="s">
        <v>6</v>
      </c>
      <c r="B63" s="12"/>
      <c r="C63" s="1"/>
    </row>
    <row r="64" spans="1:3" ht="14.25" customHeight="1">
      <c r="A64" s="25" t="s">
        <v>29</v>
      </c>
      <c r="B64" s="12"/>
      <c r="C64" s="1"/>
    </row>
    <row r="65" spans="1:3" ht="14.25" customHeight="1">
      <c r="A65" s="25" t="s">
        <v>30</v>
      </c>
      <c r="B65" s="12"/>
      <c r="C65" s="1"/>
    </row>
    <row r="66" spans="1:3" ht="14.25" customHeight="1">
      <c r="A66" s="26" t="s">
        <v>31</v>
      </c>
      <c r="B66" s="12"/>
      <c r="C66" s="1"/>
    </row>
    <row r="67" spans="1:3" ht="14.25" customHeight="1">
      <c r="A67" s="26" t="s">
        <v>32</v>
      </c>
      <c r="B67" s="12"/>
      <c r="C67" s="1"/>
    </row>
    <row r="68" spans="1:3" ht="14.25" customHeight="1">
      <c r="A68" s="26" t="s">
        <v>33</v>
      </c>
      <c r="B68" s="12"/>
      <c r="C68" s="1"/>
    </row>
    <row r="69" spans="1:3" ht="14.25" customHeight="1">
      <c r="A69" s="26" t="s">
        <v>34</v>
      </c>
      <c r="B69" s="12"/>
      <c r="C69" s="1"/>
    </row>
    <row r="70" spans="1:3" ht="14.25" customHeight="1">
      <c r="A70" s="26" t="s">
        <v>35</v>
      </c>
      <c r="B70" s="12"/>
      <c r="C70" s="1"/>
    </row>
    <row r="71" spans="1:3" ht="14.25" customHeight="1">
      <c r="A71" s="26" t="s">
        <v>36</v>
      </c>
      <c r="B71" s="12"/>
      <c r="C71" s="1"/>
    </row>
    <row r="72" spans="1:3" ht="14.25" customHeight="1">
      <c r="A72" s="26" t="s">
        <v>37</v>
      </c>
      <c r="B72" s="12"/>
      <c r="C72" s="1"/>
    </row>
    <row r="73" spans="1:3" ht="14.25" customHeight="1">
      <c r="A73" s="26" t="s">
        <v>38</v>
      </c>
      <c r="B73" s="12"/>
      <c r="C73" s="1"/>
    </row>
    <row r="74" spans="1:3" ht="14.25" customHeight="1">
      <c r="A74" s="26" t="s">
        <v>39</v>
      </c>
      <c r="B74" s="12"/>
      <c r="C74" s="1"/>
    </row>
    <row r="75" spans="1:3" ht="14.25" customHeight="1">
      <c r="A75" s="26" t="s">
        <v>43</v>
      </c>
      <c r="B75" s="12"/>
      <c r="C75" s="1"/>
    </row>
    <row r="76" spans="1:3" ht="14.25" customHeight="1">
      <c r="A76" s="26" t="s">
        <v>41</v>
      </c>
      <c r="B76" s="12"/>
      <c r="C76" s="1"/>
    </row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5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9"/>
  <sheetViews>
    <sheetView view="pageBreakPreview" zoomScaleSheetLayoutView="100" zoomScalePageLayoutView="0" workbookViewId="0" topLeftCell="A1">
      <selection activeCell="D244" sqref="D244"/>
    </sheetView>
  </sheetViews>
  <sheetFormatPr defaultColWidth="9.140625" defaultRowHeight="15"/>
  <cols>
    <col min="1" max="1" width="30.140625" style="10" customWidth="1"/>
    <col min="2" max="2" width="6.7109375" style="0" customWidth="1"/>
    <col min="3" max="4" width="13.421875" style="0" customWidth="1"/>
    <col min="5" max="5" width="14.00390625" style="0" customWidth="1"/>
    <col min="6" max="7" width="13.421875" style="0" customWidth="1"/>
    <col min="8" max="8" width="12.7109375" style="0" customWidth="1"/>
    <col min="9" max="10" width="13.421875" style="0" customWidth="1"/>
    <col min="11" max="11" width="15.140625" style="0" customWidth="1"/>
  </cols>
  <sheetData>
    <row r="1" spans="1:11" ht="1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13.5">
      <c r="A2" s="86" t="s">
        <v>1</v>
      </c>
      <c r="B2" s="85" t="s">
        <v>45</v>
      </c>
      <c r="C2" s="84" t="s">
        <v>46</v>
      </c>
      <c r="D2" s="84" t="s">
        <v>47</v>
      </c>
      <c r="E2" s="84"/>
      <c r="F2" s="84" t="s">
        <v>48</v>
      </c>
      <c r="G2" s="84" t="s">
        <v>47</v>
      </c>
      <c r="H2" s="84"/>
      <c r="I2" s="84" t="s">
        <v>49</v>
      </c>
      <c r="J2" s="84" t="s">
        <v>47</v>
      </c>
      <c r="K2" s="84"/>
    </row>
    <row r="3" spans="1:11" s="4" customFormat="1" ht="68.25" customHeight="1">
      <c r="A3" s="87"/>
      <c r="B3" s="85"/>
      <c r="C3" s="84"/>
      <c r="D3" s="84" t="s">
        <v>111</v>
      </c>
      <c r="E3" s="85" t="s">
        <v>128</v>
      </c>
      <c r="F3" s="84"/>
      <c r="G3" s="84" t="s">
        <v>111</v>
      </c>
      <c r="H3" s="85" t="s">
        <v>128</v>
      </c>
      <c r="I3" s="84"/>
      <c r="J3" s="84" t="s">
        <v>111</v>
      </c>
      <c r="K3" s="85" t="s">
        <v>128</v>
      </c>
    </row>
    <row r="4" spans="1:11" s="4" customFormat="1" ht="39" customHeight="1">
      <c r="A4" s="88"/>
      <c r="B4" s="85"/>
      <c r="C4" s="84"/>
      <c r="D4" s="84"/>
      <c r="E4" s="85"/>
      <c r="F4" s="84"/>
      <c r="G4" s="84"/>
      <c r="H4" s="85"/>
      <c r="I4" s="84"/>
      <c r="J4" s="84"/>
      <c r="K4" s="85"/>
    </row>
    <row r="5" spans="1:11" s="6" customFormat="1" ht="1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4" customFormat="1" ht="39" customHeight="1">
      <c r="A6" s="11" t="s">
        <v>50</v>
      </c>
      <c r="B6" s="15">
        <v>100</v>
      </c>
      <c r="C6" s="17">
        <f>C8+C13</f>
        <v>0</v>
      </c>
      <c r="D6" s="17">
        <f>D8+D13</f>
        <v>0</v>
      </c>
      <c r="E6" s="17">
        <f aca="true" t="shared" si="0" ref="E6:K6">E8+E13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</row>
    <row r="7" spans="1:11" s="4" customFormat="1" ht="12" customHeight="1">
      <c r="A7" s="9" t="s">
        <v>6</v>
      </c>
      <c r="B7" s="8" t="s">
        <v>51</v>
      </c>
      <c r="C7" s="18"/>
      <c r="D7" s="18"/>
      <c r="E7" s="18"/>
      <c r="F7" s="18"/>
      <c r="G7" s="18"/>
      <c r="H7" s="18"/>
      <c r="I7" s="18"/>
      <c r="J7" s="18"/>
      <c r="K7" s="18"/>
    </row>
    <row r="8" spans="1:11" s="4" customFormat="1" ht="51.75" customHeight="1">
      <c r="A8" s="9" t="s">
        <v>112</v>
      </c>
      <c r="B8" s="8">
        <v>100</v>
      </c>
      <c r="C8" s="18">
        <f>C10+C11+C12</f>
        <v>0</v>
      </c>
      <c r="D8" s="18">
        <f aca="true" t="shared" si="1" ref="D8:K8">D10+D11+D12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</row>
    <row r="9" spans="1:11" s="4" customFormat="1" ht="13.5" customHeight="1">
      <c r="A9" s="9" t="s">
        <v>6</v>
      </c>
      <c r="B9" s="8" t="s">
        <v>51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4" customFormat="1" ht="42" customHeight="1">
      <c r="A10" s="9" t="s">
        <v>52</v>
      </c>
      <c r="B10" s="8">
        <v>120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s="4" customFormat="1" ht="42" customHeight="1">
      <c r="A11" s="9" t="s">
        <v>53</v>
      </c>
      <c r="B11" s="8">
        <v>130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s="4" customFormat="1" ht="42" customHeight="1">
      <c r="A12" s="9" t="s">
        <v>54</v>
      </c>
      <c r="B12" s="8">
        <v>180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4" customFormat="1" ht="39.75" customHeight="1">
      <c r="A13" s="9" t="s">
        <v>113</v>
      </c>
      <c r="B13" s="8">
        <v>180</v>
      </c>
      <c r="C13" s="18">
        <f>C15</f>
        <v>0</v>
      </c>
      <c r="D13" s="18">
        <f aca="true" t="shared" si="2" ref="D13:K13">D15</f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4" customFormat="1" ht="13.5" customHeight="1">
      <c r="A14" s="9" t="s">
        <v>6</v>
      </c>
      <c r="B14" s="8" t="s">
        <v>51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4" customFormat="1" ht="51" customHeight="1">
      <c r="A15" s="9" t="s">
        <v>55</v>
      </c>
      <c r="B15" s="8">
        <v>180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s="4" customFormat="1" ht="24.75" customHeight="1">
      <c r="A16" s="14" t="s">
        <v>56</v>
      </c>
      <c r="B16" s="16">
        <v>100</v>
      </c>
      <c r="C16" s="19">
        <f>C18+C40+C41+C42+C43</f>
        <v>73168411.27000001</v>
      </c>
      <c r="D16" s="19">
        <f aca="true" t="shared" si="3" ref="D16:K16">D18+D40+D41+D42+D43</f>
        <v>10756406.34</v>
      </c>
      <c r="E16" s="19">
        <f t="shared" si="3"/>
        <v>62907296.34</v>
      </c>
      <c r="F16" s="19">
        <f t="shared" si="3"/>
        <v>63946353.04</v>
      </c>
      <c r="G16" s="19">
        <f t="shared" si="3"/>
        <v>0</v>
      </c>
      <c r="H16" s="19">
        <f t="shared" si="3"/>
        <v>63946353.04</v>
      </c>
      <c r="I16" s="19">
        <f t="shared" si="3"/>
        <v>64467815.04</v>
      </c>
      <c r="J16" s="19">
        <f t="shared" si="3"/>
        <v>0</v>
      </c>
      <c r="K16" s="19">
        <f t="shared" si="3"/>
        <v>64467815.04</v>
      </c>
    </row>
    <row r="17" spans="1:11" s="4" customFormat="1" ht="13.5" customHeight="1">
      <c r="A17" s="9" t="s">
        <v>6</v>
      </c>
      <c r="B17" s="8" t="s">
        <v>51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s="4" customFormat="1" ht="24" customHeight="1">
      <c r="A18" s="11" t="s">
        <v>139</v>
      </c>
      <c r="B18" s="15">
        <v>100</v>
      </c>
      <c r="C18" s="17">
        <f>C20+C21+C27+C28+C29</f>
        <v>6850000</v>
      </c>
      <c r="D18" s="17">
        <f aca="true" t="shared" si="4" ref="D18:K18">D20+D21+D27+D28+D29</f>
        <v>0</v>
      </c>
      <c r="E18" s="17">
        <f t="shared" si="4"/>
        <v>6850000</v>
      </c>
      <c r="F18" s="17">
        <f t="shared" si="4"/>
        <v>6850000</v>
      </c>
      <c r="G18" s="17">
        <f t="shared" si="4"/>
        <v>0</v>
      </c>
      <c r="H18" s="17">
        <f t="shared" si="4"/>
        <v>6850000</v>
      </c>
      <c r="I18" s="17">
        <f t="shared" si="4"/>
        <v>6850000</v>
      </c>
      <c r="J18" s="17">
        <f t="shared" si="4"/>
        <v>0</v>
      </c>
      <c r="K18" s="17">
        <f t="shared" si="4"/>
        <v>6850000</v>
      </c>
    </row>
    <row r="19" spans="1:11" s="4" customFormat="1" ht="13.5" customHeight="1">
      <c r="A19" s="9" t="s">
        <v>6</v>
      </c>
      <c r="B19" s="8" t="s">
        <v>51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s="4" customFormat="1" ht="17.25" customHeight="1">
      <c r="A20" s="9" t="s">
        <v>57</v>
      </c>
      <c r="B20" s="8">
        <v>120</v>
      </c>
      <c r="C20" s="18">
        <v>3450000</v>
      </c>
      <c r="D20" s="18"/>
      <c r="E20" s="18">
        <v>3450000</v>
      </c>
      <c r="F20" s="18">
        <v>3450000</v>
      </c>
      <c r="G20" s="18"/>
      <c r="H20" s="18">
        <v>3450000</v>
      </c>
      <c r="I20" s="18">
        <v>3450000</v>
      </c>
      <c r="J20" s="18"/>
      <c r="K20" s="18">
        <v>3450000</v>
      </c>
    </row>
    <row r="21" spans="1:11" s="4" customFormat="1" ht="27" customHeight="1">
      <c r="A21" s="9" t="s">
        <v>114</v>
      </c>
      <c r="B21" s="8">
        <v>130</v>
      </c>
      <c r="C21" s="18">
        <f>C23+C24+C25+C26</f>
        <v>3400000</v>
      </c>
      <c r="D21" s="18">
        <f aca="true" t="shared" si="5" ref="D21:K21">D23+D24+D25+D26</f>
        <v>0</v>
      </c>
      <c r="E21" s="18">
        <f t="shared" si="5"/>
        <v>3400000</v>
      </c>
      <c r="F21" s="18">
        <f t="shared" si="5"/>
        <v>3400000</v>
      </c>
      <c r="G21" s="18">
        <f t="shared" si="5"/>
        <v>0</v>
      </c>
      <c r="H21" s="18">
        <f t="shared" si="5"/>
        <v>3400000</v>
      </c>
      <c r="I21" s="18">
        <f t="shared" si="5"/>
        <v>3400000</v>
      </c>
      <c r="J21" s="18">
        <f t="shared" si="5"/>
        <v>0</v>
      </c>
      <c r="K21" s="18">
        <f t="shared" si="5"/>
        <v>3400000</v>
      </c>
    </row>
    <row r="22" spans="1:11" s="4" customFormat="1" ht="13.5" customHeight="1">
      <c r="A22" s="9" t="s">
        <v>6</v>
      </c>
      <c r="B22" s="8" t="s">
        <v>51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s="4" customFormat="1" ht="17.25" customHeight="1">
      <c r="A23" s="9" t="s">
        <v>58</v>
      </c>
      <c r="B23" s="8">
        <v>130</v>
      </c>
      <c r="C23" s="18">
        <v>3000000</v>
      </c>
      <c r="D23" s="18"/>
      <c r="E23" s="18">
        <v>3000000</v>
      </c>
      <c r="F23" s="18">
        <v>3000000</v>
      </c>
      <c r="G23" s="18"/>
      <c r="H23" s="18">
        <v>3000000</v>
      </c>
      <c r="I23" s="18">
        <v>3000000</v>
      </c>
      <c r="J23" s="18"/>
      <c r="K23" s="18">
        <v>3000000</v>
      </c>
    </row>
    <row r="24" spans="1:11" s="4" customFormat="1" ht="26.25" customHeight="1">
      <c r="A24" s="9" t="s">
        <v>59</v>
      </c>
      <c r="B24" s="8">
        <v>130</v>
      </c>
      <c r="C24" s="18"/>
      <c r="D24" s="18"/>
      <c r="E24" s="18"/>
      <c r="F24" s="18"/>
      <c r="G24" s="18"/>
      <c r="H24" s="18"/>
      <c r="I24" s="18"/>
      <c r="J24" s="18"/>
      <c r="K24" s="18"/>
    </row>
    <row r="25" spans="1:11" s="4" customFormat="1" ht="26.25" customHeight="1">
      <c r="A25" s="9" t="s">
        <v>60</v>
      </c>
      <c r="B25" s="8">
        <v>130</v>
      </c>
      <c r="C25" s="18">
        <v>400000</v>
      </c>
      <c r="D25" s="18"/>
      <c r="E25" s="18">
        <v>400000</v>
      </c>
      <c r="F25" s="18">
        <v>400000</v>
      </c>
      <c r="G25" s="18"/>
      <c r="H25" s="18">
        <v>400000</v>
      </c>
      <c r="I25" s="18">
        <v>400000</v>
      </c>
      <c r="J25" s="18"/>
      <c r="K25" s="18">
        <v>400000</v>
      </c>
    </row>
    <row r="26" spans="1:11" s="4" customFormat="1" ht="17.25" customHeight="1">
      <c r="A26" s="9" t="s">
        <v>61</v>
      </c>
      <c r="B26" s="8">
        <v>130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s="4" customFormat="1" ht="27" customHeight="1">
      <c r="A27" s="9" t="s">
        <v>62</v>
      </c>
      <c r="B27" s="8">
        <v>140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s="4" customFormat="1" ht="17.25" customHeight="1">
      <c r="A28" s="9" t="s">
        <v>63</v>
      </c>
      <c r="B28" s="8">
        <v>400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s="4" customFormat="1" ht="17.25" customHeight="1">
      <c r="A29" s="9" t="s">
        <v>115</v>
      </c>
      <c r="B29" s="8">
        <v>180</v>
      </c>
      <c r="C29" s="18">
        <f>C31+C32</f>
        <v>0</v>
      </c>
      <c r="D29" s="18">
        <f aca="true" t="shared" si="6" ref="D29:K29">D31+D32</f>
        <v>0</v>
      </c>
      <c r="E29" s="18">
        <f t="shared" si="6"/>
        <v>0</v>
      </c>
      <c r="F29" s="18">
        <f t="shared" si="6"/>
        <v>0</v>
      </c>
      <c r="G29" s="18">
        <f t="shared" si="6"/>
        <v>0</v>
      </c>
      <c r="H29" s="18">
        <f t="shared" si="6"/>
        <v>0</v>
      </c>
      <c r="I29" s="18">
        <f t="shared" si="6"/>
        <v>0</v>
      </c>
      <c r="J29" s="18">
        <f t="shared" si="6"/>
        <v>0</v>
      </c>
      <c r="K29" s="18">
        <f t="shared" si="6"/>
        <v>0</v>
      </c>
    </row>
    <row r="30" spans="1:11" s="4" customFormat="1" ht="13.5" customHeight="1">
      <c r="A30" s="9" t="s">
        <v>6</v>
      </c>
      <c r="B30" s="8" t="s">
        <v>51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s="4" customFormat="1" ht="17.25" customHeight="1">
      <c r="A31" s="9" t="s">
        <v>64</v>
      </c>
      <c r="B31" s="8">
        <v>180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s="4" customFormat="1" ht="17.25" customHeight="1">
      <c r="A32" s="9" t="s">
        <v>65</v>
      </c>
      <c r="B32" s="8">
        <v>180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s="4" customFormat="1" ht="90" customHeight="1">
      <c r="A33" s="9" t="s">
        <v>116</v>
      </c>
      <c r="B33" s="21" t="s">
        <v>141</v>
      </c>
      <c r="C33" s="18">
        <f>C35+C37+C38</f>
        <v>2600000</v>
      </c>
      <c r="D33" s="18">
        <f aca="true" t="shared" si="7" ref="D33:K33">D35+D37+D38</f>
        <v>0</v>
      </c>
      <c r="E33" s="18">
        <f t="shared" si="7"/>
        <v>2600000</v>
      </c>
      <c r="F33" s="18">
        <f t="shared" si="7"/>
        <v>2600000</v>
      </c>
      <c r="G33" s="18">
        <f t="shared" si="7"/>
        <v>0</v>
      </c>
      <c r="H33" s="18">
        <f t="shared" si="7"/>
        <v>2600000</v>
      </c>
      <c r="I33" s="18">
        <f t="shared" si="7"/>
        <v>2600000</v>
      </c>
      <c r="J33" s="18">
        <f t="shared" si="7"/>
        <v>0</v>
      </c>
      <c r="K33" s="18">
        <f t="shared" si="7"/>
        <v>2600000</v>
      </c>
    </row>
    <row r="34" spans="1:11" s="4" customFormat="1" ht="13.5" customHeight="1">
      <c r="A34" s="9" t="s">
        <v>6</v>
      </c>
      <c r="B34" s="8" t="s">
        <v>51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s="4" customFormat="1" ht="17.25" customHeight="1">
      <c r="A35" s="9" t="s">
        <v>186</v>
      </c>
      <c r="B35" s="8" t="s">
        <v>51</v>
      </c>
      <c r="C35" s="18">
        <v>1700000</v>
      </c>
      <c r="D35" s="18"/>
      <c r="E35" s="18">
        <v>1700000</v>
      </c>
      <c r="F35" s="18">
        <v>1700000</v>
      </c>
      <c r="G35" s="18"/>
      <c r="H35" s="18">
        <v>1700000</v>
      </c>
      <c r="I35" s="18">
        <v>1700000</v>
      </c>
      <c r="J35" s="18"/>
      <c r="K35" s="18">
        <v>1700000</v>
      </c>
    </row>
    <row r="36" spans="1:11" s="4" customFormat="1" ht="24.75" customHeight="1">
      <c r="A36" s="9" t="s">
        <v>188</v>
      </c>
      <c r="B36" s="8" t="s">
        <v>51</v>
      </c>
      <c r="C36" s="18">
        <v>400000</v>
      </c>
      <c r="D36" s="18"/>
      <c r="E36" s="18">
        <v>400000</v>
      </c>
      <c r="F36" s="18">
        <v>400000</v>
      </c>
      <c r="G36" s="18"/>
      <c r="H36" s="18">
        <v>400000</v>
      </c>
      <c r="I36" s="18">
        <v>400000</v>
      </c>
      <c r="J36" s="18"/>
      <c r="K36" s="18">
        <v>400000</v>
      </c>
    </row>
    <row r="37" spans="1:11" s="4" customFormat="1" ht="24.75" customHeight="1">
      <c r="A37" s="9" t="s">
        <v>189</v>
      </c>
      <c r="B37" s="8"/>
      <c r="C37" s="18">
        <v>450000</v>
      </c>
      <c r="D37" s="18"/>
      <c r="E37" s="18">
        <v>450000</v>
      </c>
      <c r="F37" s="18">
        <v>450000</v>
      </c>
      <c r="G37" s="18"/>
      <c r="H37" s="18">
        <v>450000</v>
      </c>
      <c r="I37" s="18">
        <v>450000</v>
      </c>
      <c r="J37" s="18"/>
      <c r="K37" s="18">
        <v>450000</v>
      </c>
    </row>
    <row r="38" spans="1:11" s="4" customFormat="1" ht="17.25" customHeight="1">
      <c r="A38" s="9" t="s">
        <v>187</v>
      </c>
      <c r="B38" s="8" t="s">
        <v>51</v>
      </c>
      <c r="C38" s="18">
        <v>450000</v>
      </c>
      <c r="D38" s="18"/>
      <c r="E38" s="18">
        <v>450000</v>
      </c>
      <c r="F38" s="18">
        <v>450000</v>
      </c>
      <c r="G38" s="18"/>
      <c r="H38" s="18">
        <v>450000</v>
      </c>
      <c r="I38" s="18">
        <v>450000</v>
      </c>
      <c r="J38" s="18"/>
      <c r="K38" s="18">
        <v>450000</v>
      </c>
    </row>
    <row r="39" spans="1:11" s="4" customFormat="1" ht="24.75" customHeight="1">
      <c r="A39" s="9" t="s">
        <v>66</v>
      </c>
      <c r="B39" s="21" t="s">
        <v>141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 s="4" customFormat="1" ht="27" customHeight="1">
      <c r="A40" s="11" t="s">
        <v>67</v>
      </c>
      <c r="B40" s="15">
        <v>180</v>
      </c>
      <c r="C40" s="17">
        <f>56057296.34-196484-262807.41</f>
        <v>55598004.93000001</v>
      </c>
      <c r="D40" s="17"/>
      <c r="E40" s="17">
        <f>55204816.34+852480</f>
        <v>56057296.34</v>
      </c>
      <c r="F40" s="17">
        <v>57096353.04</v>
      </c>
      <c r="G40" s="17"/>
      <c r="H40" s="17">
        <v>57096353.04</v>
      </c>
      <c r="I40" s="17">
        <v>57617815.04</v>
      </c>
      <c r="J40" s="17"/>
      <c r="K40" s="17">
        <v>57617815.04</v>
      </c>
    </row>
    <row r="41" spans="1:11" s="4" customFormat="1" ht="21" customHeight="1">
      <c r="A41" s="11" t="s">
        <v>68</v>
      </c>
      <c r="B41" s="15">
        <v>180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1:11" s="4" customFormat="1" ht="21" customHeight="1">
      <c r="A42" s="11" t="s">
        <v>69</v>
      </c>
      <c r="B42" s="15">
        <v>180</v>
      </c>
      <c r="C42" s="17">
        <v>10720406.34</v>
      </c>
      <c r="D42" s="17">
        <f>10720406.34+25000+11000</f>
        <v>10756406.34</v>
      </c>
      <c r="E42" s="17"/>
      <c r="F42" s="17"/>
      <c r="G42" s="17"/>
      <c r="H42" s="17"/>
      <c r="I42" s="17"/>
      <c r="J42" s="17"/>
      <c r="K42" s="17"/>
    </row>
    <row r="43" spans="1:11" s="4" customFormat="1" ht="21" customHeight="1">
      <c r="A43" s="11" t="s">
        <v>70</v>
      </c>
      <c r="B43" s="15">
        <v>180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s="4" customFormat="1" ht="15" customHeight="1">
      <c r="A44" s="9" t="s">
        <v>71</v>
      </c>
      <c r="B44" s="8"/>
      <c r="C44" s="18"/>
      <c r="D44" s="18"/>
      <c r="E44" s="18"/>
      <c r="F44" s="18"/>
      <c r="G44" s="18"/>
      <c r="H44" s="18"/>
      <c r="I44" s="18"/>
      <c r="J44" s="18"/>
      <c r="K44" s="18"/>
    </row>
    <row r="45" spans="1:11" s="4" customFormat="1" ht="37.5" customHeight="1">
      <c r="A45" s="9" t="s">
        <v>72</v>
      </c>
      <c r="B45" s="21" t="s">
        <v>141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s="4" customFormat="1" ht="21" customHeight="1">
      <c r="A46" s="14" t="s">
        <v>73</v>
      </c>
      <c r="B46" s="22" t="s">
        <v>141</v>
      </c>
      <c r="C46" s="19">
        <f>C48+C180+C224+C268+C312</f>
        <v>62448004.93</v>
      </c>
      <c r="D46" s="19">
        <f aca="true" t="shared" si="8" ref="D46:K46">D48+D180+D224+D268+D312</f>
        <v>10756406.34</v>
      </c>
      <c r="E46" s="19">
        <f t="shared" si="8"/>
        <v>62448004.93</v>
      </c>
      <c r="F46" s="19">
        <f t="shared" si="8"/>
        <v>63919353.04</v>
      </c>
      <c r="G46" s="19">
        <f t="shared" si="8"/>
        <v>0</v>
      </c>
      <c r="H46" s="19">
        <f t="shared" si="8"/>
        <v>63919353.04</v>
      </c>
      <c r="I46" s="19">
        <f t="shared" si="8"/>
        <v>64467815.04</v>
      </c>
      <c r="J46" s="19">
        <f t="shared" si="8"/>
        <v>0</v>
      </c>
      <c r="K46" s="19">
        <f t="shared" si="8"/>
        <v>64467815.04</v>
      </c>
    </row>
    <row r="47" spans="1:11" s="4" customFormat="1" ht="13.5" customHeight="1">
      <c r="A47" s="9" t="s">
        <v>6</v>
      </c>
      <c r="B47" s="8" t="s">
        <v>51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s="4" customFormat="1" ht="39" customHeight="1">
      <c r="A48" s="11" t="s">
        <v>74</v>
      </c>
      <c r="B48" s="23" t="s">
        <v>141</v>
      </c>
      <c r="C48" s="17">
        <f>C50+C55+C68+C71+C75+C82</f>
        <v>6850000</v>
      </c>
      <c r="D48" s="17">
        <f aca="true" t="shared" si="9" ref="D48:K48">D50+D55+D68+D71+D75+D82</f>
        <v>0</v>
      </c>
      <c r="E48" s="17">
        <f t="shared" si="9"/>
        <v>6850000</v>
      </c>
      <c r="F48" s="17">
        <f t="shared" si="9"/>
        <v>6850000</v>
      </c>
      <c r="G48" s="17">
        <f t="shared" si="9"/>
        <v>0</v>
      </c>
      <c r="H48" s="17">
        <f t="shared" si="9"/>
        <v>6850000</v>
      </c>
      <c r="I48" s="17">
        <f t="shared" si="9"/>
        <v>6850000</v>
      </c>
      <c r="J48" s="17">
        <f t="shared" si="9"/>
        <v>0</v>
      </c>
      <c r="K48" s="17">
        <f t="shared" si="9"/>
        <v>6850000</v>
      </c>
    </row>
    <row r="49" spans="1:11" s="4" customFormat="1" ht="13.5" customHeight="1">
      <c r="A49" s="9" t="s">
        <v>6</v>
      </c>
      <c r="B49" s="8"/>
      <c r="C49" s="18"/>
      <c r="D49" s="18"/>
      <c r="E49" s="18"/>
      <c r="F49" s="18"/>
      <c r="G49" s="18"/>
      <c r="H49" s="18"/>
      <c r="I49" s="18"/>
      <c r="J49" s="18"/>
      <c r="K49" s="18"/>
    </row>
    <row r="50" spans="1:11" s="4" customFormat="1" ht="24.75" customHeight="1">
      <c r="A50" s="9" t="s">
        <v>117</v>
      </c>
      <c r="B50" s="8">
        <v>210</v>
      </c>
      <c r="C50" s="20">
        <f>C52+C53+C54</f>
        <v>2700000</v>
      </c>
      <c r="D50" s="20">
        <f aca="true" t="shared" si="10" ref="D50:K50">D52+D53+D54</f>
        <v>0</v>
      </c>
      <c r="E50" s="20">
        <f t="shared" si="10"/>
        <v>2700000</v>
      </c>
      <c r="F50" s="20">
        <f t="shared" si="10"/>
        <v>2700000</v>
      </c>
      <c r="G50" s="20">
        <f t="shared" si="10"/>
        <v>0</v>
      </c>
      <c r="H50" s="20">
        <f t="shared" si="10"/>
        <v>2700000</v>
      </c>
      <c r="I50" s="20">
        <f t="shared" si="10"/>
        <v>2700000</v>
      </c>
      <c r="J50" s="20">
        <f t="shared" si="10"/>
        <v>0</v>
      </c>
      <c r="K50" s="20">
        <f t="shared" si="10"/>
        <v>2700000</v>
      </c>
    </row>
    <row r="51" spans="1:11" s="4" customFormat="1" ht="13.5">
      <c r="A51" s="9" t="s">
        <v>4</v>
      </c>
      <c r="B51" s="8"/>
      <c r="C51" s="20"/>
      <c r="D51" s="18"/>
      <c r="E51" s="18"/>
      <c r="F51" s="18"/>
      <c r="G51" s="18"/>
      <c r="H51" s="18"/>
      <c r="I51" s="18"/>
      <c r="J51" s="18"/>
      <c r="K51" s="18"/>
    </row>
    <row r="52" spans="1:11" s="4" customFormat="1" ht="17.25" customHeight="1">
      <c r="A52" s="9" t="s">
        <v>75</v>
      </c>
      <c r="B52" s="8">
        <v>211</v>
      </c>
      <c r="C52" s="18">
        <v>2073733</v>
      </c>
      <c r="D52" s="18"/>
      <c r="E52" s="18">
        <v>2073733</v>
      </c>
      <c r="F52" s="18">
        <v>2073733</v>
      </c>
      <c r="G52" s="18"/>
      <c r="H52" s="18">
        <v>2073733</v>
      </c>
      <c r="I52" s="18">
        <v>2073733</v>
      </c>
      <c r="J52" s="18"/>
      <c r="K52" s="18">
        <v>2073733</v>
      </c>
    </row>
    <row r="53" spans="1:11" s="4" customFormat="1" ht="17.25" customHeight="1">
      <c r="A53" s="9" t="s">
        <v>76</v>
      </c>
      <c r="B53" s="8">
        <v>212</v>
      </c>
      <c r="C53" s="18"/>
      <c r="D53" s="18"/>
      <c r="E53" s="18"/>
      <c r="F53" s="18"/>
      <c r="G53" s="18"/>
      <c r="H53" s="18"/>
      <c r="I53" s="18"/>
      <c r="J53" s="18"/>
      <c r="K53" s="18"/>
    </row>
    <row r="54" spans="1:11" s="4" customFormat="1" ht="25.5" customHeight="1">
      <c r="A54" s="9" t="s">
        <v>77</v>
      </c>
      <c r="B54" s="8">
        <v>213</v>
      </c>
      <c r="C54" s="18">
        <v>626267</v>
      </c>
      <c r="D54" s="18"/>
      <c r="E54" s="18">
        <v>626267</v>
      </c>
      <c r="F54" s="18">
        <v>626267</v>
      </c>
      <c r="G54" s="18"/>
      <c r="H54" s="18">
        <v>626267</v>
      </c>
      <c r="I54" s="18">
        <v>626267</v>
      </c>
      <c r="J54" s="18"/>
      <c r="K54" s="18">
        <v>626267</v>
      </c>
    </row>
    <row r="55" spans="1:11" s="4" customFormat="1" ht="17.25" customHeight="1">
      <c r="A55" s="9" t="s">
        <v>118</v>
      </c>
      <c r="B55" s="8">
        <v>220</v>
      </c>
      <c r="C55" s="20">
        <f>C57+C58+C59+C65+C66+C67</f>
        <v>2500000</v>
      </c>
      <c r="D55" s="20">
        <f aca="true" t="shared" si="11" ref="D55:K55">D57+D58+D59+D65+D66+D67</f>
        <v>0</v>
      </c>
      <c r="E55" s="20">
        <f t="shared" si="11"/>
        <v>2500000</v>
      </c>
      <c r="F55" s="20">
        <f t="shared" si="11"/>
        <v>2500000</v>
      </c>
      <c r="G55" s="20">
        <f t="shared" si="11"/>
        <v>0</v>
      </c>
      <c r="H55" s="20">
        <f t="shared" si="11"/>
        <v>2500000</v>
      </c>
      <c r="I55" s="20">
        <f t="shared" si="11"/>
        <v>2500000</v>
      </c>
      <c r="J55" s="20">
        <f t="shared" si="11"/>
        <v>0</v>
      </c>
      <c r="K55" s="20">
        <f t="shared" si="11"/>
        <v>2500000</v>
      </c>
    </row>
    <row r="56" spans="1:11" s="4" customFormat="1" ht="13.5">
      <c r="A56" s="9" t="s">
        <v>4</v>
      </c>
      <c r="B56" s="8"/>
      <c r="C56" s="20"/>
      <c r="D56" s="18"/>
      <c r="E56" s="18"/>
      <c r="F56" s="18"/>
      <c r="G56" s="18"/>
      <c r="H56" s="18"/>
      <c r="I56" s="18"/>
      <c r="J56" s="18"/>
      <c r="K56" s="18"/>
    </row>
    <row r="57" spans="1:11" s="4" customFormat="1" ht="17.25" customHeight="1">
      <c r="A57" s="9" t="s">
        <v>78</v>
      </c>
      <c r="B57" s="8">
        <v>221</v>
      </c>
      <c r="C57" s="20"/>
      <c r="D57" s="18"/>
      <c r="E57" s="18"/>
      <c r="F57" s="18"/>
      <c r="G57" s="18"/>
      <c r="H57" s="18"/>
      <c r="I57" s="18"/>
      <c r="J57" s="18"/>
      <c r="K57" s="18"/>
    </row>
    <row r="58" spans="1:11" s="4" customFormat="1" ht="17.25" customHeight="1">
      <c r="A58" s="9" t="s">
        <v>79</v>
      </c>
      <c r="B58" s="8">
        <v>222</v>
      </c>
      <c r="C58" s="20"/>
      <c r="D58" s="18"/>
      <c r="E58" s="18"/>
      <c r="F58" s="18"/>
      <c r="G58" s="18"/>
      <c r="H58" s="18"/>
      <c r="I58" s="18"/>
      <c r="J58" s="18"/>
      <c r="K58" s="18"/>
    </row>
    <row r="59" spans="1:11" s="4" customFormat="1" ht="17.25" customHeight="1">
      <c r="A59" s="9" t="s">
        <v>119</v>
      </c>
      <c r="B59" s="8">
        <v>223</v>
      </c>
      <c r="C59" s="20">
        <f>C61+C62+C63+C64</f>
        <v>400000</v>
      </c>
      <c r="D59" s="20">
        <f aca="true" t="shared" si="12" ref="D59:K59">D61+D62+D63+D64</f>
        <v>0</v>
      </c>
      <c r="E59" s="20">
        <f t="shared" si="12"/>
        <v>400000</v>
      </c>
      <c r="F59" s="20">
        <f t="shared" si="12"/>
        <v>400000</v>
      </c>
      <c r="G59" s="20">
        <f t="shared" si="12"/>
        <v>0</v>
      </c>
      <c r="H59" s="20">
        <f t="shared" si="12"/>
        <v>400000</v>
      </c>
      <c r="I59" s="20">
        <f t="shared" si="12"/>
        <v>400000</v>
      </c>
      <c r="J59" s="20">
        <f t="shared" si="12"/>
        <v>0</v>
      </c>
      <c r="K59" s="20">
        <f t="shared" si="12"/>
        <v>400000</v>
      </c>
    </row>
    <row r="60" spans="1:11" s="4" customFormat="1" ht="13.5" customHeight="1">
      <c r="A60" s="9" t="s">
        <v>6</v>
      </c>
      <c r="B60" s="8" t="s">
        <v>51</v>
      </c>
      <c r="C60" s="20"/>
      <c r="D60" s="18"/>
      <c r="E60" s="18"/>
      <c r="F60" s="18"/>
      <c r="G60" s="18"/>
      <c r="H60" s="18"/>
      <c r="I60" s="18"/>
      <c r="J60" s="18"/>
      <c r="K60" s="18"/>
    </row>
    <row r="61" spans="1:11" s="4" customFormat="1" ht="17.25" customHeight="1">
      <c r="A61" s="9" t="s">
        <v>80</v>
      </c>
      <c r="B61" s="7"/>
      <c r="C61" s="18">
        <v>70000</v>
      </c>
      <c r="D61" s="18"/>
      <c r="E61" s="18">
        <v>70000</v>
      </c>
      <c r="F61" s="18">
        <v>70000</v>
      </c>
      <c r="G61" s="18"/>
      <c r="H61" s="18">
        <v>70000</v>
      </c>
      <c r="I61" s="18">
        <v>70000</v>
      </c>
      <c r="J61" s="18"/>
      <c r="K61" s="18">
        <v>70000</v>
      </c>
    </row>
    <row r="62" spans="1:11" s="4" customFormat="1" ht="17.25" customHeight="1">
      <c r="A62" s="9" t="s">
        <v>81</v>
      </c>
      <c r="B62" s="7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4" customFormat="1" ht="17.25" customHeight="1">
      <c r="A63" s="9" t="s">
        <v>82</v>
      </c>
      <c r="B63" s="7"/>
      <c r="C63" s="18">
        <v>230000</v>
      </c>
      <c r="D63" s="18"/>
      <c r="E63" s="18">
        <v>230000</v>
      </c>
      <c r="F63" s="18">
        <v>230000</v>
      </c>
      <c r="G63" s="18"/>
      <c r="H63" s="18">
        <v>230000</v>
      </c>
      <c r="I63" s="18">
        <v>230000</v>
      </c>
      <c r="J63" s="18"/>
      <c r="K63" s="18">
        <v>230000</v>
      </c>
    </row>
    <row r="64" spans="1:11" s="4" customFormat="1" ht="17.25" customHeight="1">
      <c r="A64" s="9" t="s">
        <v>83</v>
      </c>
      <c r="B64" s="7"/>
      <c r="C64" s="18">
        <v>100000</v>
      </c>
      <c r="D64" s="18"/>
      <c r="E64" s="18">
        <v>100000</v>
      </c>
      <c r="F64" s="18">
        <v>100000</v>
      </c>
      <c r="G64" s="18"/>
      <c r="H64" s="18">
        <v>100000</v>
      </c>
      <c r="I64" s="18">
        <v>100000</v>
      </c>
      <c r="J64" s="18"/>
      <c r="K64" s="18">
        <v>100000</v>
      </c>
    </row>
    <row r="65" spans="1:11" s="4" customFormat="1" ht="25.5" customHeight="1">
      <c r="A65" s="9" t="s">
        <v>84</v>
      </c>
      <c r="B65" s="8">
        <v>224</v>
      </c>
      <c r="C65" s="20"/>
      <c r="D65" s="18"/>
      <c r="E65" s="18"/>
      <c r="F65" s="18"/>
      <c r="G65" s="18"/>
      <c r="H65" s="18"/>
      <c r="I65" s="18"/>
      <c r="J65" s="18"/>
      <c r="K65" s="18"/>
    </row>
    <row r="66" spans="1:11" s="4" customFormat="1" ht="24.75" customHeight="1">
      <c r="A66" s="9" t="s">
        <v>85</v>
      </c>
      <c r="B66" s="8">
        <v>225</v>
      </c>
      <c r="C66" s="18">
        <f>150000+1500000+450000</f>
        <v>2100000</v>
      </c>
      <c r="D66" s="18"/>
      <c r="E66" s="18">
        <f>150000+1500000+450000</f>
        <v>2100000</v>
      </c>
      <c r="F66" s="18">
        <v>2100000</v>
      </c>
      <c r="G66" s="18"/>
      <c r="H66" s="18">
        <v>2100000</v>
      </c>
      <c r="I66" s="18">
        <v>2100000</v>
      </c>
      <c r="J66" s="18"/>
      <c r="K66" s="18">
        <v>2100000</v>
      </c>
    </row>
    <row r="67" spans="1:11" s="4" customFormat="1" ht="15" customHeight="1">
      <c r="A67" s="9" t="s">
        <v>86</v>
      </c>
      <c r="B67" s="8">
        <v>226</v>
      </c>
      <c r="C67" s="20"/>
      <c r="D67" s="18"/>
      <c r="E67" s="18"/>
      <c r="F67" s="18"/>
      <c r="G67" s="18"/>
      <c r="H67" s="18"/>
      <c r="I67" s="18"/>
      <c r="J67" s="18"/>
      <c r="K67" s="18"/>
    </row>
    <row r="68" spans="1:11" s="4" customFormat="1" ht="24.75" customHeight="1">
      <c r="A68" s="9" t="s">
        <v>120</v>
      </c>
      <c r="B68" s="8">
        <v>240</v>
      </c>
      <c r="C68" s="20">
        <f>C70</f>
        <v>0</v>
      </c>
      <c r="D68" s="20">
        <f aca="true" t="shared" si="13" ref="D68:K68">D70</f>
        <v>0</v>
      </c>
      <c r="E68" s="20">
        <f t="shared" si="13"/>
        <v>0</v>
      </c>
      <c r="F68" s="20">
        <f t="shared" si="13"/>
        <v>0</v>
      </c>
      <c r="G68" s="20">
        <f t="shared" si="13"/>
        <v>0</v>
      </c>
      <c r="H68" s="20">
        <f t="shared" si="13"/>
        <v>0</v>
      </c>
      <c r="I68" s="20">
        <f t="shared" si="13"/>
        <v>0</v>
      </c>
      <c r="J68" s="20">
        <f t="shared" si="13"/>
        <v>0</v>
      </c>
      <c r="K68" s="20">
        <f t="shared" si="13"/>
        <v>0</v>
      </c>
    </row>
    <row r="69" spans="1:11" s="4" customFormat="1" ht="13.5">
      <c r="A69" s="9" t="s">
        <v>4</v>
      </c>
      <c r="B69" s="8"/>
      <c r="C69" s="20"/>
      <c r="D69" s="18"/>
      <c r="E69" s="18"/>
      <c r="F69" s="18"/>
      <c r="G69" s="18"/>
      <c r="H69" s="18"/>
      <c r="I69" s="18"/>
      <c r="J69" s="18"/>
      <c r="K69" s="18"/>
    </row>
    <row r="70" spans="1:11" s="4" customFormat="1" ht="34.5" customHeight="1">
      <c r="A70" s="56" t="s">
        <v>87</v>
      </c>
      <c r="B70" s="8">
        <v>241</v>
      </c>
      <c r="C70" s="20"/>
      <c r="D70" s="18"/>
      <c r="E70" s="18"/>
      <c r="F70" s="18"/>
      <c r="G70" s="18"/>
      <c r="H70" s="18"/>
      <c r="I70" s="18"/>
      <c r="J70" s="18"/>
      <c r="K70" s="18"/>
    </row>
    <row r="71" spans="1:11" s="4" customFormat="1" ht="15" customHeight="1">
      <c r="A71" s="9" t="s">
        <v>121</v>
      </c>
      <c r="B71" s="8">
        <v>260</v>
      </c>
      <c r="C71" s="20">
        <f>C73+C74</f>
        <v>0</v>
      </c>
      <c r="D71" s="20">
        <f aca="true" t="shared" si="14" ref="D71:K71">D73+D74</f>
        <v>0</v>
      </c>
      <c r="E71" s="20">
        <f t="shared" si="14"/>
        <v>0</v>
      </c>
      <c r="F71" s="20">
        <f t="shared" si="14"/>
        <v>0</v>
      </c>
      <c r="G71" s="20">
        <f t="shared" si="14"/>
        <v>0</v>
      </c>
      <c r="H71" s="20">
        <f t="shared" si="14"/>
        <v>0</v>
      </c>
      <c r="I71" s="20">
        <f t="shared" si="14"/>
        <v>0</v>
      </c>
      <c r="J71" s="20">
        <f t="shared" si="14"/>
        <v>0</v>
      </c>
      <c r="K71" s="20">
        <f t="shared" si="14"/>
        <v>0</v>
      </c>
    </row>
    <row r="72" spans="1:11" s="4" customFormat="1" ht="13.5">
      <c r="A72" s="9" t="s">
        <v>4</v>
      </c>
      <c r="B72" s="8"/>
      <c r="C72" s="20"/>
      <c r="D72" s="18"/>
      <c r="E72" s="18"/>
      <c r="F72" s="18"/>
      <c r="G72" s="18"/>
      <c r="H72" s="18"/>
      <c r="I72" s="18"/>
      <c r="J72" s="18"/>
      <c r="K72" s="18"/>
    </row>
    <row r="73" spans="1:11" s="4" customFormat="1" ht="24.75" customHeight="1">
      <c r="A73" s="9" t="s">
        <v>88</v>
      </c>
      <c r="B73" s="8">
        <v>262</v>
      </c>
      <c r="C73" s="20"/>
      <c r="D73" s="18"/>
      <c r="E73" s="18"/>
      <c r="F73" s="18"/>
      <c r="G73" s="18"/>
      <c r="H73" s="18"/>
      <c r="I73" s="18"/>
      <c r="J73" s="18"/>
      <c r="K73" s="18"/>
    </row>
    <row r="74" spans="1:11" s="4" customFormat="1" ht="37.5" customHeight="1">
      <c r="A74" s="9" t="s">
        <v>89</v>
      </c>
      <c r="B74" s="8">
        <v>263</v>
      </c>
      <c r="C74" s="18"/>
      <c r="D74" s="18"/>
      <c r="E74" s="18"/>
      <c r="F74" s="18"/>
      <c r="G74" s="18"/>
      <c r="H74" s="18"/>
      <c r="I74" s="18"/>
      <c r="J74" s="18"/>
      <c r="K74" s="18"/>
    </row>
    <row r="75" spans="1:11" s="4" customFormat="1" ht="17.25" customHeight="1">
      <c r="A75" s="9" t="s">
        <v>122</v>
      </c>
      <c r="B75" s="8">
        <v>290</v>
      </c>
      <c r="C75" s="18">
        <f>C77+C78+C79+C80+C81</f>
        <v>0</v>
      </c>
      <c r="D75" s="18">
        <f aca="true" t="shared" si="15" ref="D75:K75">D77+D78+D79+D80+D81</f>
        <v>0</v>
      </c>
      <c r="E75" s="18">
        <f t="shared" si="15"/>
        <v>0</v>
      </c>
      <c r="F75" s="18">
        <f t="shared" si="15"/>
        <v>0</v>
      </c>
      <c r="G75" s="18">
        <f t="shared" si="15"/>
        <v>0</v>
      </c>
      <c r="H75" s="18">
        <f t="shared" si="15"/>
        <v>0</v>
      </c>
      <c r="I75" s="18">
        <f t="shared" si="15"/>
        <v>0</v>
      </c>
      <c r="J75" s="18">
        <f t="shared" si="15"/>
        <v>0</v>
      </c>
      <c r="K75" s="18">
        <f t="shared" si="15"/>
        <v>0</v>
      </c>
    </row>
    <row r="76" spans="1:11" s="4" customFormat="1" ht="12.75" customHeight="1">
      <c r="A76" s="9" t="s">
        <v>6</v>
      </c>
      <c r="B76" s="8" t="s">
        <v>51</v>
      </c>
      <c r="C76" s="18"/>
      <c r="D76" s="18"/>
      <c r="E76" s="18"/>
      <c r="F76" s="18"/>
      <c r="G76" s="18"/>
      <c r="H76" s="18"/>
      <c r="I76" s="18"/>
      <c r="J76" s="18"/>
      <c r="K76" s="18"/>
    </row>
    <row r="77" spans="1:11" s="4" customFormat="1" ht="15" customHeight="1">
      <c r="A77" s="9" t="s">
        <v>90</v>
      </c>
      <c r="B77" s="7"/>
      <c r="C77" s="18"/>
      <c r="D77" s="18"/>
      <c r="E77" s="18"/>
      <c r="F77" s="18"/>
      <c r="G77" s="18"/>
      <c r="H77" s="18"/>
      <c r="I77" s="18"/>
      <c r="J77" s="18"/>
      <c r="K77" s="18"/>
    </row>
    <row r="78" spans="1:11" s="4" customFormat="1" ht="15" customHeight="1">
      <c r="A78" s="9" t="s">
        <v>91</v>
      </c>
      <c r="B78" s="7"/>
      <c r="C78" s="18"/>
      <c r="D78" s="18"/>
      <c r="E78" s="18"/>
      <c r="F78" s="18"/>
      <c r="G78" s="18"/>
      <c r="H78" s="18"/>
      <c r="I78" s="18"/>
      <c r="J78" s="18"/>
      <c r="K78" s="18"/>
    </row>
    <row r="79" spans="1:11" s="4" customFormat="1" ht="15" customHeight="1">
      <c r="A79" s="9" t="s">
        <v>92</v>
      </c>
      <c r="B79" s="7"/>
      <c r="C79" s="18"/>
      <c r="D79" s="18"/>
      <c r="E79" s="18"/>
      <c r="F79" s="18"/>
      <c r="G79" s="18"/>
      <c r="H79" s="18"/>
      <c r="I79" s="18"/>
      <c r="J79" s="18"/>
      <c r="K79" s="18"/>
    </row>
    <row r="80" spans="1:11" s="4" customFormat="1" ht="15" customHeight="1">
      <c r="A80" s="9" t="s">
        <v>93</v>
      </c>
      <c r="B80" s="7"/>
      <c r="C80" s="18"/>
      <c r="D80" s="18"/>
      <c r="E80" s="18"/>
      <c r="F80" s="18"/>
      <c r="G80" s="18"/>
      <c r="H80" s="18"/>
      <c r="I80" s="18"/>
      <c r="J80" s="18"/>
      <c r="K80" s="18"/>
    </row>
    <row r="81" spans="1:11" s="4" customFormat="1" ht="15" customHeight="1">
      <c r="A81" s="9" t="s">
        <v>94</v>
      </c>
      <c r="B81" s="7"/>
      <c r="C81" s="18"/>
      <c r="D81" s="18"/>
      <c r="E81" s="18"/>
      <c r="F81" s="18"/>
      <c r="G81" s="18"/>
      <c r="H81" s="18"/>
      <c r="I81" s="18"/>
      <c r="J81" s="18"/>
      <c r="K81" s="18"/>
    </row>
    <row r="82" spans="1:11" s="4" customFormat="1" ht="24.75" customHeight="1">
      <c r="A82" s="9" t="s">
        <v>123</v>
      </c>
      <c r="B82" s="8">
        <v>300</v>
      </c>
      <c r="C82" s="18">
        <f>C84+C85+C86+C87</f>
        <v>1650000</v>
      </c>
      <c r="D82" s="18">
        <f aca="true" t="shared" si="16" ref="D82:K82">D84+D85+D86+D87</f>
        <v>0</v>
      </c>
      <c r="E82" s="18">
        <f t="shared" si="16"/>
        <v>1650000</v>
      </c>
      <c r="F82" s="18">
        <f t="shared" si="16"/>
        <v>1650000</v>
      </c>
      <c r="G82" s="18">
        <f t="shared" si="16"/>
        <v>0</v>
      </c>
      <c r="H82" s="18">
        <f t="shared" si="16"/>
        <v>1650000</v>
      </c>
      <c r="I82" s="18">
        <f t="shared" si="16"/>
        <v>1650000</v>
      </c>
      <c r="J82" s="18">
        <f t="shared" si="16"/>
        <v>0</v>
      </c>
      <c r="K82" s="18">
        <f t="shared" si="16"/>
        <v>1650000</v>
      </c>
    </row>
    <row r="83" spans="1:11" s="4" customFormat="1" ht="12.75" customHeight="1">
      <c r="A83" s="9" t="s">
        <v>4</v>
      </c>
      <c r="B83" s="8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4" customFormat="1" ht="24.75" customHeight="1">
      <c r="A84" s="9" t="s">
        <v>95</v>
      </c>
      <c r="B84" s="8">
        <v>310</v>
      </c>
      <c r="C84" s="18">
        <f>1500000</f>
        <v>1500000</v>
      </c>
      <c r="D84" s="18"/>
      <c r="E84" s="18">
        <f>1500000</f>
        <v>1500000</v>
      </c>
      <c r="F84" s="18">
        <v>1500000</v>
      </c>
      <c r="G84" s="18"/>
      <c r="H84" s="18">
        <v>1500000</v>
      </c>
      <c r="I84" s="18">
        <v>1500000</v>
      </c>
      <c r="J84" s="18"/>
      <c r="K84" s="18">
        <v>1500000</v>
      </c>
    </row>
    <row r="85" spans="1:11" s="4" customFormat="1" ht="21" customHeight="1">
      <c r="A85" s="56" t="s">
        <v>96</v>
      </c>
      <c r="B85" s="8">
        <v>320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s="4" customFormat="1" ht="21" customHeight="1">
      <c r="A86" s="56" t="s">
        <v>97</v>
      </c>
      <c r="B86" s="8">
        <v>330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1" s="4" customFormat="1" ht="24.75" customHeight="1">
      <c r="A87" s="9" t="s">
        <v>98</v>
      </c>
      <c r="B87" s="8">
        <v>340</v>
      </c>
      <c r="C87" s="18">
        <f>150000</f>
        <v>150000</v>
      </c>
      <c r="D87" s="18"/>
      <c r="E87" s="18">
        <f>150000</f>
        <v>150000</v>
      </c>
      <c r="F87" s="18">
        <v>150000</v>
      </c>
      <c r="G87" s="18"/>
      <c r="H87" s="18">
        <v>150000</v>
      </c>
      <c r="I87" s="18">
        <v>150000</v>
      </c>
      <c r="J87" s="18"/>
      <c r="K87" s="18">
        <v>150000</v>
      </c>
    </row>
    <row r="88" spans="1:11" s="45" customFormat="1" ht="10.5" customHeight="1">
      <c r="A88" s="42" t="s">
        <v>167</v>
      </c>
      <c r="B88" s="43">
        <v>500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1:11" s="45" customFormat="1" ht="9" customHeight="1">
      <c r="A89" s="42" t="s">
        <v>4</v>
      </c>
      <c r="B89" s="43"/>
      <c r="C89" s="44"/>
      <c r="D89" s="44"/>
      <c r="E89" s="44"/>
      <c r="F89" s="44"/>
      <c r="G89" s="44"/>
      <c r="H89" s="44"/>
      <c r="I89" s="44"/>
      <c r="J89" s="44"/>
      <c r="K89" s="44"/>
    </row>
    <row r="90" spans="1:11" s="45" customFormat="1" ht="44.25" customHeight="1">
      <c r="A90" s="42" t="s">
        <v>99</v>
      </c>
      <c r="B90" s="43">
        <v>520</v>
      </c>
      <c r="C90" s="44"/>
      <c r="D90" s="44"/>
      <c r="E90" s="44"/>
      <c r="F90" s="44"/>
      <c r="G90" s="44"/>
      <c r="H90" s="44"/>
      <c r="I90" s="44"/>
      <c r="J90" s="44"/>
      <c r="K90" s="44"/>
    </row>
    <row r="91" spans="1:11" s="45" customFormat="1" ht="25.5" customHeight="1">
      <c r="A91" s="42" t="s">
        <v>100</v>
      </c>
      <c r="B91" s="43">
        <v>530</v>
      </c>
      <c r="C91" s="44"/>
      <c r="D91" s="44"/>
      <c r="E91" s="44"/>
      <c r="F91" s="44"/>
      <c r="G91" s="44"/>
      <c r="H91" s="44"/>
      <c r="I91" s="44"/>
      <c r="J91" s="44"/>
      <c r="K91" s="44"/>
    </row>
    <row r="92" spans="1:11" s="49" customFormat="1" ht="55.5" customHeight="1">
      <c r="A92" s="46" t="s">
        <v>101</v>
      </c>
      <c r="B92" s="47" t="s">
        <v>141</v>
      </c>
      <c r="C92" s="48"/>
      <c r="D92" s="48"/>
      <c r="E92" s="48"/>
      <c r="F92" s="48"/>
      <c r="G92" s="48"/>
      <c r="H92" s="48"/>
      <c r="I92" s="48"/>
      <c r="J92" s="48"/>
      <c r="K92" s="48"/>
    </row>
    <row r="93" spans="1:11" s="49" customFormat="1" ht="17.25" customHeight="1">
      <c r="A93" s="50" t="s">
        <v>6</v>
      </c>
      <c r="B93" s="51"/>
      <c r="C93" s="48"/>
      <c r="D93" s="48"/>
      <c r="E93" s="48"/>
      <c r="F93" s="48"/>
      <c r="G93" s="48"/>
      <c r="H93" s="48"/>
      <c r="I93" s="48"/>
      <c r="J93" s="48"/>
      <c r="K93" s="48"/>
    </row>
    <row r="94" spans="1:11" s="49" customFormat="1" ht="18.75" customHeight="1">
      <c r="A94" s="50" t="s">
        <v>168</v>
      </c>
      <c r="B94" s="51">
        <v>210</v>
      </c>
      <c r="C94" s="48"/>
      <c r="D94" s="48"/>
      <c r="E94" s="48"/>
      <c r="F94" s="48"/>
      <c r="G94" s="48"/>
      <c r="H94" s="48"/>
      <c r="I94" s="48"/>
      <c r="J94" s="48"/>
      <c r="K94" s="48"/>
    </row>
    <row r="95" spans="1:11" s="49" customFormat="1" ht="9" customHeight="1">
      <c r="A95" s="50" t="s">
        <v>4</v>
      </c>
      <c r="B95" s="51"/>
      <c r="C95" s="48"/>
      <c r="D95" s="48"/>
      <c r="E95" s="48"/>
      <c r="F95" s="48"/>
      <c r="G95" s="48"/>
      <c r="H95" s="48"/>
      <c r="I95" s="48"/>
      <c r="J95" s="48"/>
      <c r="K95" s="48"/>
    </row>
    <row r="96" spans="1:11" s="49" customFormat="1" ht="9" customHeight="1">
      <c r="A96" s="50" t="s">
        <v>75</v>
      </c>
      <c r="B96" s="51">
        <v>211</v>
      </c>
      <c r="C96" s="48">
        <v>2073733</v>
      </c>
      <c r="D96" s="48"/>
      <c r="E96" s="48">
        <v>2073733</v>
      </c>
      <c r="F96" s="48">
        <v>2073733</v>
      </c>
      <c r="G96" s="48"/>
      <c r="H96" s="48">
        <v>2073733</v>
      </c>
      <c r="I96" s="48">
        <v>2073733</v>
      </c>
      <c r="J96" s="48"/>
      <c r="K96" s="48">
        <v>2073733</v>
      </c>
    </row>
    <row r="97" spans="1:11" s="49" customFormat="1" ht="9" customHeight="1">
      <c r="A97" s="50" t="s">
        <v>76</v>
      </c>
      <c r="B97" s="51">
        <v>212</v>
      </c>
      <c r="C97" s="48"/>
      <c r="D97" s="48"/>
      <c r="E97" s="48"/>
      <c r="F97" s="48"/>
      <c r="G97" s="48"/>
      <c r="H97" s="48"/>
      <c r="I97" s="48"/>
      <c r="J97" s="48"/>
      <c r="K97" s="48"/>
    </row>
    <row r="98" spans="1:11" s="49" customFormat="1" ht="9" customHeight="1">
      <c r="A98" s="50" t="s">
        <v>77</v>
      </c>
      <c r="B98" s="51">
        <v>213</v>
      </c>
      <c r="C98" s="48">
        <v>626267</v>
      </c>
      <c r="D98" s="48"/>
      <c r="E98" s="48">
        <v>626267</v>
      </c>
      <c r="F98" s="48">
        <v>626267</v>
      </c>
      <c r="G98" s="48"/>
      <c r="H98" s="48">
        <v>626267</v>
      </c>
      <c r="I98" s="48">
        <v>626267</v>
      </c>
      <c r="J98" s="48"/>
      <c r="K98" s="48">
        <v>626267</v>
      </c>
    </row>
    <row r="99" spans="1:11" s="49" customFormat="1" ht="9" customHeight="1">
      <c r="A99" s="50" t="s">
        <v>169</v>
      </c>
      <c r="B99" s="51">
        <v>220</v>
      </c>
      <c r="C99" s="48"/>
      <c r="D99" s="48"/>
      <c r="E99" s="48"/>
      <c r="F99" s="48"/>
      <c r="G99" s="48"/>
      <c r="H99" s="48"/>
      <c r="I99" s="48"/>
      <c r="J99" s="48"/>
      <c r="K99" s="48"/>
    </row>
    <row r="100" spans="1:11" s="49" customFormat="1" ht="9" customHeight="1">
      <c r="A100" s="50" t="s">
        <v>4</v>
      </c>
      <c r="B100" s="51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1:11" s="49" customFormat="1" ht="9" customHeight="1">
      <c r="A101" s="50" t="s">
        <v>78</v>
      </c>
      <c r="B101" s="51">
        <v>221</v>
      </c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s="49" customFormat="1" ht="9" customHeight="1">
      <c r="A102" s="50" t="s">
        <v>79</v>
      </c>
      <c r="B102" s="51">
        <v>222</v>
      </c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1:11" s="49" customFormat="1" ht="9" customHeight="1">
      <c r="A103" s="50" t="s">
        <v>170</v>
      </c>
      <c r="B103" s="51">
        <v>223</v>
      </c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1:11" s="49" customFormat="1" ht="9" customHeight="1">
      <c r="A104" s="50" t="s">
        <v>6</v>
      </c>
      <c r="B104" s="52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1:11" s="49" customFormat="1" ht="9" customHeight="1">
      <c r="A105" s="50" t="s">
        <v>80</v>
      </c>
      <c r="B105" s="52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1:11" s="49" customFormat="1" ht="9" customHeight="1">
      <c r="A106" s="50" t="s">
        <v>81</v>
      </c>
      <c r="B106" s="52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1:11" s="49" customFormat="1" ht="9" customHeight="1">
      <c r="A107" s="50" t="s">
        <v>82</v>
      </c>
      <c r="B107" s="52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1:11" s="49" customFormat="1" ht="9" customHeight="1">
      <c r="A108" s="50" t="s">
        <v>83</v>
      </c>
      <c r="B108" s="52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1:11" s="49" customFormat="1" ht="9" customHeight="1">
      <c r="A109" s="50" t="s">
        <v>84</v>
      </c>
      <c r="B109" s="51">
        <v>224</v>
      </c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1:11" s="49" customFormat="1" ht="9" customHeight="1">
      <c r="A110" s="50" t="s">
        <v>85</v>
      </c>
      <c r="B110" s="51">
        <v>225</v>
      </c>
      <c r="C110" s="48">
        <v>150000</v>
      </c>
      <c r="D110" s="48"/>
      <c r="E110" s="48">
        <v>150000</v>
      </c>
      <c r="F110" s="48">
        <v>150000</v>
      </c>
      <c r="G110" s="48"/>
      <c r="H110" s="48">
        <v>150000</v>
      </c>
      <c r="I110" s="48">
        <v>150000</v>
      </c>
      <c r="J110" s="48"/>
      <c r="K110" s="48">
        <v>150000</v>
      </c>
    </row>
    <row r="111" spans="1:11" s="49" customFormat="1" ht="9" customHeight="1">
      <c r="A111" s="50" t="s">
        <v>86</v>
      </c>
      <c r="B111" s="51">
        <v>226</v>
      </c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s="49" customFormat="1" ht="18.75" customHeight="1">
      <c r="A112" s="50" t="s">
        <v>171</v>
      </c>
      <c r="B112" s="51">
        <v>240</v>
      </c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1" s="49" customFormat="1" ht="9" customHeight="1">
      <c r="A113" s="50" t="s">
        <v>4</v>
      </c>
      <c r="B113" s="51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1:11" s="49" customFormat="1" ht="18.75" customHeight="1">
      <c r="A114" s="50" t="s">
        <v>87</v>
      </c>
      <c r="B114" s="51">
        <v>241</v>
      </c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1:11" s="49" customFormat="1" ht="9" customHeight="1">
      <c r="A115" s="50" t="s">
        <v>172</v>
      </c>
      <c r="B115" s="51">
        <v>260</v>
      </c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1:11" s="49" customFormat="1" ht="9" customHeight="1">
      <c r="A116" s="50" t="s">
        <v>4</v>
      </c>
      <c r="B116" s="51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1:11" s="49" customFormat="1" ht="9" customHeight="1">
      <c r="A117" s="50" t="s">
        <v>88</v>
      </c>
      <c r="B117" s="51">
        <v>262</v>
      </c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1:11" s="49" customFormat="1" ht="18.75" customHeight="1">
      <c r="A118" s="50" t="s">
        <v>89</v>
      </c>
      <c r="B118" s="51">
        <v>263</v>
      </c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1:11" s="49" customFormat="1" ht="9" customHeight="1">
      <c r="A119" s="50" t="s">
        <v>173</v>
      </c>
      <c r="B119" s="51">
        <v>290</v>
      </c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1:11" s="49" customFormat="1" ht="9" customHeight="1">
      <c r="A120" s="50" t="s">
        <v>6</v>
      </c>
      <c r="B120" s="52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1:11" s="49" customFormat="1" ht="9" customHeight="1">
      <c r="A121" s="50" t="s">
        <v>90</v>
      </c>
      <c r="B121" s="52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1:11" s="49" customFormat="1" ht="9" customHeight="1">
      <c r="A122" s="50" t="s">
        <v>91</v>
      </c>
      <c r="B122" s="52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1:11" s="49" customFormat="1" ht="9" customHeight="1">
      <c r="A123" s="50" t="s">
        <v>92</v>
      </c>
      <c r="B123" s="52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1:11" s="49" customFormat="1" ht="9" customHeight="1">
      <c r="A124" s="50" t="s">
        <v>93</v>
      </c>
      <c r="B124" s="52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1:11" s="49" customFormat="1" ht="9" customHeight="1">
      <c r="A125" s="50" t="s">
        <v>94</v>
      </c>
      <c r="B125" s="51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1:11" s="49" customFormat="1" ht="9" customHeight="1">
      <c r="A126" s="50" t="s">
        <v>174</v>
      </c>
      <c r="B126" s="51">
        <v>300</v>
      </c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1:11" s="49" customFormat="1" ht="9" customHeight="1">
      <c r="A127" s="50" t="s">
        <v>4</v>
      </c>
      <c r="B127" s="51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1:11" s="49" customFormat="1" ht="9" customHeight="1">
      <c r="A128" s="50" t="s">
        <v>95</v>
      </c>
      <c r="B128" s="51">
        <v>310</v>
      </c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1:11" s="49" customFormat="1" ht="9" customHeight="1">
      <c r="A129" s="50" t="s">
        <v>96</v>
      </c>
      <c r="B129" s="51">
        <v>320</v>
      </c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1:11" s="49" customFormat="1" ht="9" customHeight="1">
      <c r="A130" s="50" t="s">
        <v>102</v>
      </c>
      <c r="B130" s="51">
        <v>330</v>
      </c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s="49" customFormat="1" ht="9" customHeight="1">
      <c r="A131" s="50" t="s">
        <v>98</v>
      </c>
      <c r="B131" s="51">
        <v>340</v>
      </c>
      <c r="C131" s="48">
        <v>150000</v>
      </c>
      <c r="D131" s="48"/>
      <c r="E131" s="48">
        <v>150000</v>
      </c>
      <c r="F131" s="48">
        <v>150000</v>
      </c>
      <c r="G131" s="48"/>
      <c r="H131" s="48">
        <v>150000</v>
      </c>
      <c r="I131" s="48">
        <v>150000</v>
      </c>
      <c r="J131" s="48"/>
      <c r="K131" s="48">
        <v>150000</v>
      </c>
    </row>
    <row r="132" spans="1:11" s="49" customFormat="1" ht="9" customHeight="1">
      <c r="A132" s="50" t="s">
        <v>175</v>
      </c>
      <c r="B132" s="51">
        <v>500</v>
      </c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1:11" s="49" customFormat="1" ht="9" customHeight="1">
      <c r="A133" s="50" t="s">
        <v>103</v>
      </c>
      <c r="B133" s="51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1:11" s="49" customFormat="1" ht="18.75" customHeight="1">
      <c r="A134" s="50" t="s">
        <v>99</v>
      </c>
      <c r="B134" s="51">
        <v>520</v>
      </c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1:11" s="49" customFormat="1" ht="18.75" customHeight="1">
      <c r="A135" s="50" t="s">
        <v>100</v>
      </c>
      <c r="B135" s="51">
        <v>530</v>
      </c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1:11" s="49" customFormat="1" ht="9" customHeight="1">
      <c r="A136" s="53" t="s">
        <v>104</v>
      </c>
      <c r="B136" s="54" t="s">
        <v>141</v>
      </c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s="49" customFormat="1" ht="9" customHeight="1">
      <c r="A137" s="50" t="s">
        <v>6</v>
      </c>
      <c r="B137" s="51" t="s">
        <v>51</v>
      </c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1:11" s="49" customFormat="1" ht="18.75" customHeight="1">
      <c r="A138" s="50" t="s">
        <v>168</v>
      </c>
      <c r="B138" s="51">
        <v>210</v>
      </c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s="49" customFormat="1" ht="9" customHeight="1">
      <c r="A139" s="50" t="s">
        <v>4</v>
      </c>
      <c r="B139" s="51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1:11" s="49" customFormat="1" ht="9" customHeight="1">
      <c r="A140" s="50" t="s">
        <v>75</v>
      </c>
      <c r="B140" s="51">
        <v>211</v>
      </c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1:11" s="49" customFormat="1" ht="9" customHeight="1">
      <c r="A141" s="50" t="s">
        <v>76</v>
      </c>
      <c r="B141" s="51">
        <v>212</v>
      </c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1:11" s="49" customFormat="1" ht="9" customHeight="1">
      <c r="A142" s="50" t="s">
        <v>77</v>
      </c>
      <c r="B142" s="51">
        <v>213</v>
      </c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1:11" s="49" customFormat="1" ht="9" customHeight="1">
      <c r="A143" s="50" t="s">
        <v>169</v>
      </c>
      <c r="B143" s="51">
        <v>220</v>
      </c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1:11" s="49" customFormat="1" ht="9" customHeight="1">
      <c r="A144" s="50" t="s">
        <v>4</v>
      </c>
      <c r="B144" s="51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1:11" s="49" customFormat="1" ht="9" customHeight="1">
      <c r="A145" s="50" t="s">
        <v>78</v>
      </c>
      <c r="B145" s="51">
        <v>221</v>
      </c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1:11" s="49" customFormat="1" ht="9" customHeight="1">
      <c r="A146" s="50" t="s">
        <v>79</v>
      </c>
      <c r="B146" s="51">
        <v>222</v>
      </c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1:11" s="49" customFormat="1" ht="9" customHeight="1">
      <c r="A147" s="50" t="s">
        <v>170</v>
      </c>
      <c r="B147" s="51">
        <v>223</v>
      </c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1:11" s="49" customFormat="1" ht="9" customHeight="1">
      <c r="A148" s="50" t="s">
        <v>6</v>
      </c>
      <c r="B148" s="52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1:11" s="49" customFormat="1" ht="9" customHeight="1">
      <c r="A149" s="50" t="s">
        <v>80</v>
      </c>
      <c r="B149" s="52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s="49" customFormat="1" ht="9" customHeight="1">
      <c r="A150" s="50" t="s">
        <v>81</v>
      </c>
      <c r="B150" s="52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1:11" s="49" customFormat="1" ht="9" customHeight="1">
      <c r="A151" s="50" t="s">
        <v>82</v>
      </c>
      <c r="B151" s="52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1:11" s="49" customFormat="1" ht="9" customHeight="1">
      <c r="A152" s="50" t="s">
        <v>83</v>
      </c>
      <c r="B152" s="52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1:11" s="49" customFormat="1" ht="9" customHeight="1">
      <c r="A153" s="50" t="s">
        <v>84</v>
      </c>
      <c r="B153" s="51">
        <v>224</v>
      </c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1:11" s="49" customFormat="1" ht="9" customHeight="1">
      <c r="A154" s="50" t="s">
        <v>85</v>
      </c>
      <c r="B154" s="51">
        <v>225</v>
      </c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1:11" s="49" customFormat="1" ht="9" customHeight="1">
      <c r="A155" s="50" t="s">
        <v>86</v>
      </c>
      <c r="B155" s="51">
        <v>226</v>
      </c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1:11" s="49" customFormat="1" ht="9" customHeight="1">
      <c r="A156" s="50" t="s">
        <v>171</v>
      </c>
      <c r="B156" s="51">
        <v>240</v>
      </c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1:11" s="49" customFormat="1" ht="9" customHeight="1">
      <c r="A157" s="50" t="s">
        <v>4</v>
      </c>
      <c r="B157" s="51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1:11" s="49" customFormat="1" ht="18.75" customHeight="1">
      <c r="A158" s="50" t="s">
        <v>87</v>
      </c>
      <c r="B158" s="51">
        <v>241</v>
      </c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1:11" s="49" customFormat="1" ht="9" customHeight="1">
      <c r="A159" s="50" t="s">
        <v>172</v>
      </c>
      <c r="B159" s="51">
        <v>260</v>
      </c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1:11" s="49" customFormat="1" ht="9" customHeight="1">
      <c r="A160" s="50" t="s">
        <v>4</v>
      </c>
      <c r="B160" s="51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1:11" s="49" customFormat="1" ht="9" customHeight="1">
      <c r="A161" s="50" t="s">
        <v>88</v>
      </c>
      <c r="B161" s="51">
        <v>262</v>
      </c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1:11" s="49" customFormat="1" ht="18.75" customHeight="1">
      <c r="A162" s="50" t="s">
        <v>89</v>
      </c>
      <c r="B162" s="51">
        <v>263</v>
      </c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1:11" s="49" customFormat="1" ht="9" customHeight="1">
      <c r="A163" s="50" t="s">
        <v>176</v>
      </c>
      <c r="B163" s="51">
        <v>290</v>
      </c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1:11" s="49" customFormat="1" ht="9" customHeight="1">
      <c r="A164" s="50" t="s">
        <v>6</v>
      </c>
      <c r="B164" s="51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1:11" s="49" customFormat="1" ht="9" customHeight="1">
      <c r="A165" s="50" t="s">
        <v>90</v>
      </c>
      <c r="B165" s="52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1:11" s="49" customFormat="1" ht="9" customHeight="1">
      <c r="A166" s="50" t="s">
        <v>91</v>
      </c>
      <c r="B166" s="52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1:11" s="49" customFormat="1" ht="9" customHeight="1">
      <c r="A167" s="50" t="s">
        <v>92</v>
      </c>
      <c r="B167" s="52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1:11" s="49" customFormat="1" ht="9" customHeight="1">
      <c r="A168" s="50" t="s">
        <v>93</v>
      </c>
      <c r="B168" s="52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s="49" customFormat="1" ht="9" customHeight="1">
      <c r="A169" s="50" t="s">
        <v>94</v>
      </c>
      <c r="B169" s="52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1:11" s="49" customFormat="1" ht="9" customHeight="1">
      <c r="A170" s="50" t="s">
        <v>174</v>
      </c>
      <c r="B170" s="51">
        <v>300</v>
      </c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1:11" s="49" customFormat="1" ht="9" customHeight="1">
      <c r="A171" s="50" t="s">
        <v>4</v>
      </c>
      <c r="B171" s="51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1:11" s="49" customFormat="1" ht="9" customHeight="1">
      <c r="A172" s="50" t="s">
        <v>95</v>
      </c>
      <c r="B172" s="51">
        <v>310</v>
      </c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1:11" s="49" customFormat="1" ht="9" customHeight="1">
      <c r="A173" s="50" t="s">
        <v>96</v>
      </c>
      <c r="B173" s="51">
        <v>320</v>
      </c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1:11" s="49" customFormat="1" ht="9" customHeight="1">
      <c r="A174" s="50" t="s">
        <v>102</v>
      </c>
      <c r="B174" s="51">
        <v>330</v>
      </c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1:11" s="49" customFormat="1" ht="9" customHeight="1">
      <c r="A175" s="50" t="s">
        <v>98</v>
      </c>
      <c r="B175" s="51">
        <v>340</v>
      </c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1:11" s="49" customFormat="1" ht="9" customHeight="1">
      <c r="A176" s="50" t="s">
        <v>175</v>
      </c>
      <c r="B176" s="51">
        <v>500</v>
      </c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1:11" s="49" customFormat="1" ht="9" customHeight="1">
      <c r="A177" s="50" t="s">
        <v>103</v>
      </c>
      <c r="B177" s="51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1:11" s="49" customFormat="1" ht="18" customHeight="1">
      <c r="A178" s="50" t="s">
        <v>99</v>
      </c>
      <c r="B178" s="51">
        <v>520</v>
      </c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1:11" s="49" customFormat="1" ht="18" customHeight="1">
      <c r="A179" s="50" t="s">
        <v>100</v>
      </c>
      <c r="B179" s="51">
        <v>530</v>
      </c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1:11" s="4" customFormat="1" ht="39.75" customHeight="1">
      <c r="A180" s="11" t="s">
        <v>105</v>
      </c>
      <c r="B180" s="23" t="s">
        <v>141</v>
      </c>
      <c r="C180" s="17">
        <f>C182+C187+C200+C203+C207+C214</f>
        <v>55598004.93</v>
      </c>
      <c r="D180" s="17">
        <f aca="true" t="shared" si="17" ref="D180:K180">D182+D187+D200+D203+D207+D214</f>
        <v>0</v>
      </c>
      <c r="E180" s="17">
        <f t="shared" si="17"/>
        <v>55598004.93</v>
      </c>
      <c r="F180" s="17">
        <f t="shared" si="17"/>
        <v>57069353.04</v>
      </c>
      <c r="G180" s="17">
        <f t="shared" si="17"/>
        <v>0</v>
      </c>
      <c r="H180" s="17">
        <f t="shared" si="17"/>
        <v>57069353.04</v>
      </c>
      <c r="I180" s="17">
        <f t="shared" si="17"/>
        <v>57617815.04</v>
      </c>
      <c r="J180" s="17">
        <f t="shared" si="17"/>
        <v>0</v>
      </c>
      <c r="K180" s="17">
        <f t="shared" si="17"/>
        <v>57617815.04</v>
      </c>
    </row>
    <row r="181" spans="1:11" s="4" customFormat="1" ht="13.5">
      <c r="A181" s="9" t="s">
        <v>6</v>
      </c>
      <c r="B181" s="8" t="s">
        <v>51</v>
      </c>
      <c r="C181" s="18"/>
      <c r="D181" s="18"/>
      <c r="E181" s="18"/>
      <c r="F181" s="18"/>
      <c r="G181" s="18"/>
      <c r="H181" s="18"/>
      <c r="I181" s="18"/>
      <c r="J181" s="18"/>
      <c r="K181" s="18"/>
    </row>
    <row r="182" spans="1:11" s="4" customFormat="1" ht="27" customHeight="1">
      <c r="A182" s="9" t="s">
        <v>117</v>
      </c>
      <c r="B182" s="8">
        <v>210</v>
      </c>
      <c r="C182" s="20">
        <f>C184+C185+C186</f>
        <v>44501327</v>
      </c>
      <c r="D182" s="20">
        <f aca="true" t="shared" si="18" ref="D182:K182">D184+D185+D186</f>
        <v>0</v>
      </c>
      <c r="E182" s="20">
        <f t="shared" si="18"/>
        <v>44501327</v>
      </c>
      <c r="F182" s="20">
        <f t="shared" si="18"/>
        <v>45461835</v>
      </c>
      <c r="G182" s="20">
        <f t="shared" si="18"/>
        <v>0</v>
      </c>
      <c r="H182" s="20">
        <f t="shared" si="18"/>
        <v>45461835</v>
      </c>
      <c r="I182" s="20">
        <f t="shared" si="18"/>
        <v>45888864</v>
      </c>
      <c r="J182" s="20">
        <f t="shared" si="18"/>
        <v>0</v>
      </c>
      <c r="K182" s="20">
        <f t="shared" si="18"/>
        <v>45888864</v>
      </c>
    </row>
    <row r="183" spans="1:11" s="4" customFormat="1" ht="13.5">
      <c r="A183" s="9" t="s">
        <v>4</v>
      </c>
      <c r="B183" s="8"/>
      <c r="C183" s="20"/>
      <c r="D183" s="18"/>
      <c r="E183" s="18"/>
      <c r="F183" s="18"/>
      <c r="G183" s="18"/>
      <c r="H183" s="18"/>
      <c r="I183" s="18"/>
      <c r="J183" s="18"/>
      <c r="K183" s="18"/>
    </row>
    <row r="184" spans="1:11" s="4" customFormat="1" ht="17.25" customHeight="1">
      <c r="A184" s="9" t="s">
        <v>75</v>
      </c>
      <c r="B184" s="8">
        <v>211</v>
      </c>
      <c r="C184" s="18">
        <f>34304679+33120-150909.37</f>
        <v>34186889.63</v>
      </c>
      <c r="D184" s="18"/>
      <c r="E184" s="18">
        <v>34186889.63</v>
      </c>
      <c r="F184" s="18">
        <f>34252887+664037</f>
        <v>34916924</v>
      </c>
      <c r="G184" s="18"/>
      <c r="H184" s="18">
        <f>34252887+664037</f>
        <v>34916924</v>
      </c>
      <c r="I184" s="18">
        <f>34572018+672885</f>
        <v>35244903</v>
      </c>
      <c r="J184" s="18"/>
      <c r="K184" s="18">
        <f>34572018+672885</f>
        <v>35244903</v>
      </c>
    </row>
    <row r="185" spans="1:11" s="4" customFormat="1" ht="17.25" customHeight="1">
      <c r="A185" s="9" t="s">
        <v>76</v>
      </c>
      <c r="B185" s="8">
        <v>212</v>
      </c>
      <c r="C185" s="20"/>
      <c r="D185" s="20"/>
      <c r="E185" s="20"/>
      <c r="F185" s="20"/>
      <c r="G185" s="20"/>
      <c r="H185" s="20"/>
      <c r="I185" s="18"/>
      <c r="J185" s="20"/>
      <c r="K185" s="18"/>
    </row>
    <row r="186" spans="1:11" s="4" customFormat="1" ht="25.5" customHeight="1">
      <c r="A186" s="9" t="s">
        <v>77</v>
      </c>
      <c r="B186" s="8">
        <v>213</v>
      </c>
      <c r="C186" s="20">
        <f>10360012-45574.63</f>
        <v>10314437.37</v>
      </c>
      <c r="D186" s="20"/>
      <c r="E186" s="20">
        <v>10314437.37</v>
      </c>
      <c r="F186" s="20">
        <f>10344372+200539</f>
        <v>10544911</v>
      </c>
      <c r="G186" s="20"/>
      <c r="H186" s="20">
        <f>10344372+200539</f>
        <v>10544911</v>
      </c>
      <c r="I186" s="18">
        <f>10440750+203211</f>
        <v>10643961</v>
      </c>
      <c r="J186" s="20"/>
      <c r="K186" s="18">
        <f>10440750+203211</f>
        <v>10643961</v>
      </c>
    </row>
    <row r="187" spans="1:11" s="4" customFormat="1" ht="18" customHeight="1">
      <c r="A187" s="9" t="s">
        <v>125</v>
      </c>
      <c r="B187" s="8">
        <v>220</v>
      </c>
      <c r="C187" s="20">
        <f>C189+C190+C191+C197+C198+C199</f>
        <v>8392333.45</v>
      </c>
      <c r="D187" s="20">
        <f aca="true" t="shared" si="19" ref="D187:K187">D189+D190+D191+D197+D198+D199</f>
        <v>0</v>
      </c>
      <c r="E187" s="20">
        <v>8392333.45</v>
      </c>
      <c r="F187" s="20">
        <f t="shared" si="19"/>
        <v>8655140.86</v>
      </c>
      <c r="G187" s="20">
        <f t="shared" si="19"/>
        <v>0</v>
      </c>
      <c r="H187" s="20">
        <f t="shared" si="19"/>
        <v>8655140.86</v>
      </c>
      <c r="I187" s="20">
        <f t="shared" si="19"/>
        <v>8655140.86</v>
      </c>
      <c r="J187" s="20">
        <f t="shared" si="19"/>
        <v>0</v>
      </c>
      <c r="K187" s="20">
        <f t="shared" si="19"/>
        <v>8655140.86</v>
      </c>
    </row>
    <row r="188" spans="1:11" s="4" customFormat="1" ht="13.5">
      <c r="A188" s="9" t="s">
        <v>4</v>
      </c>
      <c r="B188" s="8"/>
      <c r="C188" s="18"/>
      <c r="D188" s="18"/>
      <c r="E188" s="18"/>
      <c r="F188" s="18"/>
      <c r="G188" s="18"/>
      <c r="H188" s="18"/>
      <c r="I188" s="18"/>
      <c r="J188" s="18"/>
      <c r="K188" s="18"/>
    </row>
    <row r="189" spans="1:11" s="4" customFormat="1" ht="17.25" customHeight="1">
      <c r="A189" s="9" t="s">
        <v>78</v>
      </c>
      <c r="B189" s="8">
        <v>221</v>
      </c>
      <c r="C189" s="18">
        <f>90000+300000</f>
        <v>390000</v>
      </c>
      <c r="D189" s="18"/>
      <c r="E189" s="18">
        <f>90000+300000</f>
        <v>390000</v>
      </c>
      <c r="F189" s="18">
        <f>90000+300000</f>
        <v>390000</v>
      </c>
      <c r="G189" s="18"/>
      <c r="H189" s="18">
        <f>90000+300000</f>
        <v>390000</v>
      </c>
      <c r="I189" s="18">
        <f>90000+300000</f>
        <v>390000</v>
      </c>
      <c r="J189" s="18"/>
      <c r="K189" s="18">
        <f>90000+300000</f>
        <v>390000</v>
      </c>
    </row>
    <row r="190" spans="1:11" s="4" customFormat="1" ht="17.25" customHeight="1">
      <c r="A190" s="9" t="s">
        <v>79</v>
      </c>
      <c r="B190" s="8">
        <v>222</v>
      </c>
      <c r="C190" s="18"/>
      <c r="D190" s="18"/>
      <c r="E190" s="18"/>
      <c r="F190" s="18"/>
      <c r="G190" s="18"/>
      <c r="H190" s="18"/>
      <c r="I190" s="18"/>
      <c r="J190" s="18"/>
      <c r="K190" s="18"/>
    </row>
    <row r="191" spans="1:11" s="4" customFormat="1" ht="17.25" customHeight="1">
      <c r="A191" s="9" t="s">
        <v>119</v>
      </c>
      <c r="B191" s="8">
        <v>223</v>
      </c>
      <c r="C191" s="18">
        <f>C193+C194+C195+C196</f>
        <v>3190344.6</v>
      </c>
      <c r="D191" s="18">
        <f aca="true" t="shared" si="20" ref="D191:K191">D193+D194+D195+D196</f>
        <v>0</v>
      </c>
      <c r="E191" s="18">
        <f t="shared" si="20"/>
        <v>3190344.6</v>
      </c>
      <c r="F191" s="18">
        <f t="shared" si="20"/>
        <v>3190344.6</v>
      </c>
      <c r="G191" s="18">
        <f t="shared" si="20"/>
        <v>0</v>
      </c>
      <c r="H191" s="18">
        <f t="shared" si="20"/>
        <v>3190344.6</v>
      </c>
      <c r="I191" s="18">
        <f t="shared" si="20"/>
        <v>3190344.6</v>
      </c>
      <c r="J191" s="18">
        <f t="shared" si="20"/>
        <v>0</v>
      </c>
      <c r="K191" s="18">
        <f t="shared" si="20"/>
        <v>3190344.6</v>
      </c>
    </row>
    <row r="192" spans="1:11" s="4" customFormat="1" ht="13.5" customHeight="1">
      <c r="A192" s="9" t="s">
        <v>6</v>
      </c>
      <c r="B192" s="8" t="s">
        <v>51</v>
      </c>
      <c r="C192" s="18"/>
      <c r="D192" s="18"/>
      <c r="E192" s="18"/>
      <c r="F192" s="18"/>
      <c r="G192" s="18"/>
      <c r="H192" s="18"/>
      <c r="I192" s="18"/>
      <c r="J192" s="18"/>
      <c r="K192" s="18"/>
    </row>
    <row r="193" spans="1:11" s="4" customFormat="1" ht="17.25" customHeight="1">
      <c r="A193" s="9" t="s">
        <v>80</v>
      </c>
      <c r="B193" s="7"/>
      <c r="C193" s="18">
        <f>1254478.26+737414.34</f>
        <v>1991892.6</v>
      </c>
      <c r="D193" s="18"/>
      <c r="E193" s="18">
        <f>1254478.26+737414.34</f>
        <v>1991892.6</v>
      </c>
      <c r="F193" s="18">
        <f>1254478.26+737414.34</f>
        <v>1991892.6</v>
      </c>
      <c r="G193" s="18"/>
      <c r="H193" s="18">
        <f>1254478.26+737414.34</f>
        <v>1991892.6</v>
      </c>
      <c r="I193" s="18">
        <f>1254478.26+737414.34</f>
        <v>1991892.6</v>
      </c>
      <c r="J193" s="18"/>
      <c r="K193" s="18">
        <f>1254478.26+737414.34</f>
        <v>1991892.6</v>
      </c>
    </row>
    <row r="194" spans="1:11" s="4" customFormat="1" ht="17.25" customHeight="1">
      <c r="A194" s="9" t="s">
        <v>81</v>
      </c>
      <c r="B194" s="7"/>
      <c r="C194" s="18"/>
      <c r="D194" s="18"/>
      <c r="E194" s="18"/>
      <c r="F194" s="18"/>
      <c r="G194" s="18"/>
      <c r="H194" s="18"/>
      <c r="I194" s="18"/>
      <c r="J194" s="18"/>
      <c r="K194" s="18"/>
    </row>
    <row r="195" spans="1:11" s="4" customFormat="1" ht="17.25" customHeight="1">
      <c r="A195" s="9" t="s">
        <v>82</v>
      </c>
      <c r="B195" s="7"/>
      <c r="C195" s="18">
        <f>899078</f>
        <v>899078</v>
      </c>
      <c r="D195" s="18"/>
      <c r="E195" s="18">
        <f>899078</f>
        <v>899078</v>
      </c>
      <c r="F195" s="18">
        <f>899078</f>
        <v>899078</v>
      </c>
      <c r="G195" s="18"/>
      <c r="H195" s="18">
        <f>899078</f>
        <v>899078</v>
      </c>
      <c r="I195" s="18">
        <f>899078</f>
        <v>899078</v>
      </c>
      <c r="J195" s="18"/>
      <c r="K195" s="18">
        <f>899078</f>
        <v>899078</v>
      </c>
    </row>
    <row r="196" spans="1:11" s="4" customFormat="1" ht="17.25" customHeight="1">
      <c r="A196" s="9" t="s">
        <v>83</v>
      </c>
      <c r="B196" s="7"/>
      <c r="C196" s="18">
        <v>299374</v>
      </c>
      <c r="D196" s="18"/>
      <c r="E196" s="18">
        <v>299374</v>
      </c>
      <c r="F196" s="18">
        <v>299374</v>
      </c>
      <c r="G196" s="18"/>
      <c r="H196" s="18">
        <v>299374</v>
      </c>
      <c r="I196" s="18">
        <v>299374</v>
      </c>
      <c r="J196" s="18"/>
      <c r="K196" s="18">
        <v>299374</v>
      </c>
    </row>
    <row r="197" spans="1:11" s="4" customFormat="1" ht="25.5" customHeight="1">
      <c r="A197" s="9" t="s">
        <v>84</v>
      </c>
      <c r="B197" s="8">
        <v>224</v>
      </c>
      <c r="C197" s="18"/>
      <c r="D197" s="18"/>
      <c r="E197" s="18"/>
      <c r="F197" s="18"/>
      <c r="G197" s="18"/>
      <c r="H197" s="18"/>
      <c r="I197" s="18"/>
      <c r="J197" s="18"/>
      <c r="K197" s="18"/>
    </row>
    <row r="198" spans="1:11" s="4" customFormat="1" ht="24.75" customHeight="1">
      <c r="A198" s="9" t="s">
        <v>85</v>
      </c>
      <c r="B198" s="8">
        <v>225</v>
      </c>
      <c r="C198" s="18">
        <f>3641240.26-262807.41</f>
        <v>3378432.8499999996</v>
      </c>
      <c r="D198" s="18"/>
      <c r="E198" s="18">
        <v>3378432.85</v>
      </c>
      <c r="F198" s="18">
        <v>3641240.26</v>
      </c>
      <c r="G198" s="18"/>
      <c r="H198" s="18">
        <v>3641240.26</v>
      </c>
      <c r="I198" s="18">
        <v>3641240.26</v>
      </c>
      <c r="J198" s="18"/>
      <c r="K198" s="18">
        <v>3641240.26</v>
      </c>
    </row>
    <row r="199" spans="1:11" s="4" customFormat="1" ht="17.25" customHeight="1">
      <c r="A199" s="9" t="s">
        <v>86</v>
      </c>
      <c r="B199" s="8">
        <v>226</v>
      </c>
      <c r="C199" s="18">
        <v>1433556</v>
      </c>
      <c r="D199" s="18"/>
      <c r="E199" s="18">
        <v>1433556</v>
      </c>
      <c r="F199" s="18">
        <v>1433556</v>
      </c>
      <c r="G199" s="18"/>
      <c r="H199" s="18">
        <v>1433556</v>
      </c>
      <c r="I199" s="18">
        <v>1433556</v>
      </c>
      <c r="J199" s="18"/>
      <c r="K199" s="18">
        <v>1433556</v>
      </c>
    </row>
    <row r="200" spans="1:11" s="4" customFormat="1" ht="24.75" customHeight="1">
      <c r="A200" s="9" t="s">
        <v>120</v>
      </c>
      <c r="B200" s="8">
        <v>240</v>
      </c>
      <c r="C200" s="18">
        <f>C202</f>
        <v>0</v>
      </c>
      <c r="D200" s="18">
        <f aca="true" t="shared" si="21" ref="D200:K200">D202</f>
        <v>0</v>
      </c>
      <c r="E200" s="18">
        <f t="shared" si="21"/>
        <v>0</v>
      </c>
      <c r="F200" s="18">
        <f t="shared" si="21"/>
        <v>0</v>
      </c>
      <c r="G200" s="18">
        <f t="shared" si="21"/>
        <v>0</v>
      </c>
      <c r="H200" s="18">
        <f t="shared" si="21"/>
        <v>0</v>
      </c>
      <c r="I200" s="18">
        <f t="shared" si="21"/>
        <v>0</v>
      </c>
      <c r="J200" s="18">
        <f t="shared" si="21"/>
        <v>0</v>
      </c>
      <c r="K200" s="18">
        <f t="shared" si="21"/>
        <v>0</v>
      </c>
    </row>
    <row r="201" spans="1:11" s="4" customFormat="1" ht="13.5">
      <c r="A201" s="9" t="s">
        <v>4</v>
      </c>
      <c r="B201" s="8"/>
      <c r="C201" s="18"/>
      <c r="D201" s="18"/>
      <c r="E201" s="18"/>
      <c r="F201" s="18"/>
      <c r="G201" s="18"/>
      <c r="H201" s="18"/>
      <c r="I201" s="18"/>
      <c r="J201" s="18"/>
      <c r="K201" s="18"/>
    </row>
    <row r="202" spans="1:11" s="4" customFormat="1" ht="39.75" customHeight="1">
      <c r="A202" s="9" t="s">
        <v>87</v>
      </c>
      <c r="B202" s="8">
        <v>241</v>
      </c>
      <c r="C202" s="18"/>
      <c r="D202" s="18"/>
      <c r="E202" s="18"/>
      <c r="F202" s="18"/>
      <c r="G202" s="18"/>
      <c r="H202" s="18"/>
      <c r="I202" s="18"/>
      <c r="J202" s="18"/>
      <c r="K202" s="18"/>
    </row>
    <row r="203" spans="1:11" s="4" customFormat="1" ht="17.25" customHeight="1">
      <c r="A203" s="9" t="s">
        <v>121</v>
      </c>
      <c r="B203" s="8">
        <v>260</v>
      </c>
      <c r="C203" s="18">
        <f>C205+C206</f>
        <v>0</v>
      </c>
      <c r="D203" s="18">
        <f aca="true" t="shared" si="22" ref="D203:K203">D205+D206</f>
        <v>0</v>
      </c>
      <c r="E203" s="18">
        <f t="shared" si="22"/>
        <v>0</v>
      </c>
      <c r="F203" s="18">
        <f t="shared" si="22"/>
        <v>0</v>
      </c>
      <c r="G203" s="18">
        <f t="shared" si="22"/>
        <v>0</v>
      </c>
      <c r="H203" s="18">
        <f t="shared" si="22"/>
        <v>0</v>
      </c>
      <c r="I203" s="18">
        <f t="shared" si="22"/>
        <v>0</v>
      </c>
      <c r="J203" s="18">
        <f t="shared" si="22"/>
        <v>0</v>
      </c>
      <c r="K203" s="18">
        <f t="shared" si="22"/>
        <v>0</v>
      </c>
    </row>
    <row r="204" spans="1:11" s="4" customFormat="1" ht="13.5">
      <c r="A204" s="9" t="s">
        <v>4</v>
      </c>
      <c r="B204" s="8"/>
      <c r="C204" s="18"/>
      <c r="D204" s="18"/>
      <c r="E204" s="18"/>
      <c r="F204" s="18"/>
      <c r="G204" s="18"/>
      <c r="H204" s="18"/>
      <c r="I204" s="18"/>
      <c r="J204" s="18"/>
      <c r="K204" s="18"/>
    </row>
    <row r="205" spans="1:11" s="4" customFormat="1" ht="24.75" customHeight="1">
      <c r="A205" s="9" t="s">
        <v>88</v>
      </c>
      <c r="B205" s="8">
        <v>262</v>
      </c>
      <c r="C205" s="18"/>
      <c r="D205" s="18"/>
      <c r="E205" s="18"/>
      <c r="F205" s="18"/>
      <c r="G205" s="18"/>
      <c r="H205" s="18"/>
      <c r="I205" s="18"/>
      <c r="J205" s="18"/>
      <c r="K205" s="18"/>
    </row>
    <row r="206" spans="1:11" s="4" customFormat="1" ht="39.75" customHeight="1">
      <c r="A206" s="9" t="s">
        <v>89</v>
      </c>
      <c r="B206" s="8">
        <v>263</v>
      </c>
      <c r="C206" s="18"/>
      <c r="D206" s="18"/>
      <c r="E206" s="18"/>
      <c r="F206" s="18"/>
      <c r="G206" s="18"/>
      <c r="H206" s="18"/>
      <c r="I206" s="18"/>
      <c r="J206" s="18"/>
      <c r="K206" s="18"/>
    </row>
    <row r="207" spans="1:11" s="4" customFormat="1" ht="17.25" customHeight="1">
      <c r="A207" s="9" t="s">
        <v>122</v>
      </c>
      <c r="B207" s="8">
        <v>290</v>
      </c>
      <c r="C207" s="18">
        <f>C209+C210+C211+C212+C213</f>
        <v>452000</v>
      </c>
      <c r="D207" s="18">
        <f aca="true" t="shared" si="23" ref="D207:K207">D209+D210+D211+D212+D213</f>
        <v>0</v>
      </c>
      <c r="E207" s="18">
        <f t="shared" si="23"/>
        <v>452000</v>
      </c>
      <c r="F207" s="18">
        <f t="shared" si="23"/>
        <v>452000</v>
      </c>
      <c r="G207" s="18">
        <f t="shared" si="23"/>
        <v>0</v>
      </c>
      <c r="H207" s="18">
        <f t="shared" si="23"/>
        <v>452000</v>
      </c>
      <c r="I207" s="18">
        <f t="shared" si="23"/>
        <v>452000</v>
      </c>
      <c r="J207" s="18">
        <f t="shared" si="23"/>
        <v>0</v>
      </c>
      <c r="K207" s="18">
        <f t="shared" si="23"/>
        <v>452000</v>
      </c>
    </row>
    <row r="208" spans="1:11" s="4" customFormat="1" ht="13.5" customHeight="1">
      <c r="A208" s="9" t="s">
        <v>6</v>
      </c>
      <c r="B208" s="8" t="s">
        <v>51</v>
      </c>
      <c r="C208" s="18"/>
      <c r="D208" s="18"/>
      <c r="E208" s="18"/>
      <c r="F208" s="18"/>
      <c r="G208" s="18"/>
      <c r="H208" s="18"/>
      <c r="I208" s="18"/>
      <c r="J208" s="18"/>
      <c r="K208" s="18"/>
    </row>
    <row r="209" spans="1:11" s="4" customFormat="1" ht="17.25" customHeight="1">
      <c r="A209" s="9" t="s">
        <v>90</v>
      </c>
      <c r="B209" s="7"/>
      <c r="C209" s="18">
        <v>432000</v>
      </c>
      <c r="D209" s="18"/>
      <c r="E209" s="18">
        <v>432000</v>
      </c>
      <c r="F209" s="18">
        <v>432000</v>
      </c>
      <c r="G209" s="18"/>
      <c r="H209" s="18">
        <v>432000</v>
      </c>
      <c r="I209" s="18">
        <v>432000</v>
      </c>
      <c r="J209" s="18"/>
      <c r="K209" s="18">
        <v>432000</v>
      </c>
    </row>
    <row r="210" spans="1:11" s="4" customFormat="1" ht="17.25" customHeight="1">
      <c r="A210" s="9" t="s">
        <v>91</v>
      </c>
      <c r="B210" s="7"/>
      <c r="C210" s="18"/>
      <c r="D210" s="18"/>
      <c r="E210" s="18"/>
      <c r="F210" s="18"/>
      <c r="G210" s="18"/>
      <c r="H210" s="18"/>
      <c r="I210" s="18"/>
      <c r="J210" s="18"/>
      <c r="K210" s="18"/>
    </row>
    <row r="211" spans="1:11" s="4" customFormat="1" ht="17.25" customHeight="1">
      <c r="A211" s="9" t="s">
        <v>92</v>
      </c>
      <c r="B211" s="7"/>
      <c r="C211" s="18"/>
      <c r="D211" s="18"/>
      <c r="E211" s="18"/>
      <c r="F211" s="18"/>
      <c r="G211" s="18"/>
      <c r="H211" s="18"/>
      <c r="I211" s="18"/>
      <c r="J211" s="18"/>
      <c r="K211" s="18"/>
    </row>
    <row r="212" spans="1:11" s="4" customFormat="1" ht="17.25" customHeight="1">
      <c r="A212" s="9" t="s">
        <v>93</v>
      </c>
      <c r="B212" s="7"/>
      <c r="C212" s="18">
        <v>20000</v>
      </c>
      <c r="D212" s="18"/>
      <c r="E212" s="18">
        <v>20000</v>
      </c>
      <c r="F212" s="18">
        <v>20000</v>
      </c>
      <c r="G212" s="18"/>
      <c r="H212" s="18">
        <v>20000</v>
      </c>
      <c r="I212" s="18">
        <v>20000</v>
      </c>
      <c r="J212" s="18"/>
      <c r="K212" s="18">
        <v>20000</v>
      </c>
    </row>
    <row r="213" spans="1:11" s="4" customFormat="1" ht="17.25" customHeight="1">
      <c r="A213" s="9" t="s">
        <v>94</v>
      </c>
      <c r="B213" s="7"/>
      <c r="C213" s="18"/>
      <c r="D213" s="18"/>
      <c r="E213" s="18"/>
      <c r="F213" s="18"/>
      <c r="G213" s="18"/>
      <c r="H213" s="18"/>
      <c r="I213" s="18"/>
      <c r="J213" s="18"/>
      <c r="K213" s="18"/>
    </row>
    <row r="214" spans="1:11" s="4" customFormat="1" ht="24.75" customHeight="1">
      <c r="A214" s="9" t="s">
        <v>127</v>
      </c>
      <c r="B214" s="8">
        <v>300</v>
      </c>
      <c r="C214" s="18">
        <f>C216+C217+C218+C219</f>
        <v>2252344.48</v>
      </c>
      <c r="D214" s="18">
        <f aca="true" t="shared" si="24" ref="D214:K214">D216+D217+D218+D219</f>
        <v>0</v>
      </c>
      <c r="E214" s="18">
        <f t="shared" si="24"/>
        <v>2252344.48</v>
      </c>
      <c r="F214" s="18">
        <f t="shared" si="24"/>
        <v>2500377.18</v>
      </c>
      <c r="G214" s="18">
        <f t="shared" si="24"/>
        <v>0</v>
      </c>
      <c r="H214" s="18">
        <f t="shared" si="24"/>
        <v>2500377.18</v>
      </c>
      <c r="I214" s="18">
        <f t="shared" si="24"/>
        <v>2621810.18</v>
      </c>
      <c r="J214" s="18">
        <f t="shared" si="24"/>
        <v>0</v>
      </c>
      <c r="K214" s="18">
        <f t="shared" si="24"/>
        <v>2621810.18</v>
      </c>
    </row>
    <row r="215" spans="1:11" s="4" customFormat="1" ht="13.5">
      <c r="A215" s="9" t="s">
        <v>4</v>
      </c>
      <c r="B215" s="8"/>
      <c r="C215" s="18"/>
      <c r="D215" s="18"/>
      <c r="E215" s="18"/>
      <c r="F215" s="18"/>
      <c r="G215" s="18"/>
      <c r="H215" s="18"/>
      <c r="I215" s="18"/>
      <c r="J215" s="18"/>
      <c r="K215" s="18"/>
    </row>
    <row r="216" spans="1:11" s="4" customFormat="1" ht="24.75" customHeight="1">
      <c r="A216" s="9" t="s">
        <v>95</v>
      </c>
      <c r="B216" s="8">
        <v>310</v>
      </c>
      <c r="C216" s="18">
        <f>372777.48+1609567</f>
        <v>1982344.48</v>
      </c>
      <c r="D216" s="18"/>
      <c r="E216" s="18">
        <f>372777.48+1609567</f>
        <v>1982344.48</v>
      </c>
      <c r="F216" s="18">
        <v>2230377.18</v>
      </c>
      <c r="G216" s="18"/>
      <c r="H216" s="18">
        <v>2230377.18</v>
      </c>
      <c r="I216" s="18">
        <v>2351810.18</v>
      </c>
      <c r="J216" s="18"/>
      <c r="K216" s="18">
        <v>2351810.18</v>
      </c>
    </row>
    <row r="217" spans="1:11" s="4" customFormat="1" ht="24.75" customHeight="1">
      <c r="A217" s="9" t="s">
        <v>96</v>
      </c>
      <c r="B217" s="8">
        <v>320</v>
      </c>
      <c r="C217" s="18"/>
      <c r="D217" s="18"/>
      <c r="E217" s="18"/>
      <c r="F217" s="18"/>
      <c r="G217" s="18"/>
      <c r="H217" s="18"/>
      <c r="I217" s="18"/>
      <c r="J217" s="18"/>
      <c r="K217" s="18"/>
    </row>
    <row r="218" spans="1:11" s="4" customFormat="1" ht="24.75" customHeight="1">
      <c r="A218" s="9" t="s">
        <v>102</v>
      </c>
      <c r="B218" s="8">
        <v>330</v>
      </c>
      <c r="C218" s="18"/>
      <c r="D218" s="18"/>
      <c r="E218" s="18"/>
      <c r="F218" s="18"/>
      <c r="G218" s="18"/>
      <c r="H218" s="18"/>
      <c r="I218" s="18"/>
      <c r="J218" s="18"/>
      <c r="K218" s="18"/>
    </row>
    <row r="219" spans="1:11" s="4" customFormat="1" ht="24.75" customHeight="1">
      <c r="A219" s="9" t="s">
        <v>98</v>
      </c>
      <c r="B219" s="8">
        <v>340</v>
      </c>
      <c r="C219" s="18">
        <v>270000</v>
      </c>
      <c r="D219" s="18"/>
      <c r="E219" s="18">
        <v>270000</v>
      </c>
      <c r="F219" s="18">
        <v>270000</v>
      </c>
      <c r="G219" s="18"/>
      <c r="H219" s="18">
        <v>270000</v>
      </c>
      <c r="I219" s="18">
        <v>270000</v>
      </c>
      <c r="J219" s="18"/>
      <c r="K219" s="18">
        <v>270000</v>
      </c>
    </row>
    <row r="220" spans="1:11" s="4" customFormat="1" ht="24.75" customHeight="1">
      <c r="A220" s="9" t="s">
        <v>124</v>
      </c>
      <c r="B220" s="8">
        <v>500</v>
      </c>
      <c r="C220" s="18"/>
      <c r="D220" s="18"/>
      <c r="E220" s="18"/>
      <c r="F220" s="18"/>
      <c r="G220" s="18"/>
      <c r="H220" s="18"/>
      <c r="I220" s="18"/>
      <c r="J220" s="18"/>
      <c r="K220" s="18"/>
    </row>
    <row r="221" spans="1:11" s="4" customFormat="1" ht="13.5">
      <c r="A221" s="9" t="s">
        <v>4</v>
      </c>
      <c r="B221" s="8"/>
      <c r="C221" s="18"/>
      <c r="D221" s="18"/>
      <c r="E221" s="18"/>
      <c r="F221" s="18"/>
      <c r="G221" s="18"/>
      <c r="H221" s="18"/>
      <c r="I221" s="18"/>
      <c r="J221" s="18"/>
      <c r="K221" s="18"/>
    </row>
    <row r="222" spans="1:11" s="4" customFormat="1" ht="39.75" customHeight="1">
      <c r="A222" s="9" t="s">
        <v>99</v>
      </c>
      <c r="B222" s="8">
        <v>520</v>
      </c>
      <c r="C222" s="18"/>
      <c r="D222" s="18"/>
      <c r="E222" s="18"/>
      <c r="F222" s="18"/>
      <c r="G222" s="18"/>
      <c r="H222" s="18"/>
      <c r="I222" s="18"/>
      <c r="J222" s="18"/>
      <c r="K222" s="18"/>
    </row>
    <row r="223" spans="1:11" s="4" customFormat="1" ht="24.75" customHeight="1">
      <c r="A223" s="9" t="s">
        <v>100</v>
      </c>
      <c r="B223" s="8">
        <v>530</v>
      </c>
      <c r="C223" s="18"/>
      <c r="D223" s="18"/>
      <c r="E223" s="18"/>
      <c r="F223" s="18"/>
      <c r="G223" s="18"/>
      <c r="H223" s="18"/>
      <c r="I223" s="18"/>
      <c r="J223" s="18"/>
      <c r="K223" s="18"/>
    </row>
    <row r="224" spans="1:11" s="4" customFormat="1" ht="28.5" customHeight="1">
      <c r="A224" s="11" t="s">
        <v>140</v>
      </c>
      <c r="B224" s="23" t="s">
        <v>141</v>
      </c>
      <c r="C224" s="17">
        <f>C226+C231+C244+C247+C251+C258</f>
        <v>0</v>
      </c>
      <c r="D224" s="17">
        <f aca="true" t="shared" si="25" ref="D224:K224">D226+D231+D244+D247+D251+D258</f>
        <v>10756406.34</v>
      </c>
      <c r="E224" s="17">
        <f t="shared" si="25"/>
        <v>0</v>
      </c>
      <c r="F224" s="17">
        <f t="shared" si="25"/>
        <v>0</v>
      </c>
      <c r="G224" s="17">
        <f t="shared" si="25"/>
        <v>0</v>
      </c>
      <c r="H224" s="17">
        <f t="shared" si="25"/>
        <v>0</v>
      </c>
      <c r="I224" s="17">
        <f t="shared" si="25"/>
        <v>0</v>
      </c>
      <c r="J224" s="17">
        <f t="shared" si="25"/>
        <v>0</v>
      </c>
      <c r="K224" s="17">
        <f t="shared" si="25"/>
        <v>0</v>
      </c>
    </row>
    <row r="225" spans="1:11" s="4" customFormat="1" ht="13.5" customHeight="1">
      <c r="A225" s="9" t="s">
        <v>6</v>
      </c>
      <c r="B225" s="8" t="s">
        <v>51</v>
      </c>
      <c r="C225" s="18"/>
      <c r="D225" s="18"/>
      <c r="E225" s="18"/>
      <c r="F225" s="18"/>
      <c r="G225" s="18"/>
      <c r="H225" s="18"/>
      <c r="I225" s="18"/>
      <c r="J225" s="18"/>
      <c r="K225" s="18"/>
    </row>
    <row r="226" spans="1:11" s="4" customFormat="1" ht="27" customHeight="1">
      <c r="A226" s="9" t="s">
        <v>117</v>
      </c>
      <c r="B226" s="8">
        <v>210</v>
      </c>
      <c r="C226" s="18">
        <f>C228+C229+C230</f>
        <v>0</v>
      </c>
      <c r="D226" s="18">
        <f aca="true" t="shared" si="26" ref="D226:K226">D228+D229+D230</f>
        <v>3861254</v>
      </c>
      <c r="E226" s="18">
        <f t="shared" si="26"/>
        <v>0</v>
      </c>
      <c r="F226" s="18">
        <f t="shared" si="26"/>
        <v>0</v>
      </c>
      <c r="G226" s="18">
        <f t="shared" si="26"/>
        <v>0</v>
      </c>
      <c r="H226" s="18">
        <f t="shared" si="26"/>
        <v>0</v>
      </c>
      <c r="I226" s="18">
        <f t="shared" si="26"/>
        <v>0</v>
      </c>
      <c r="J226" s="18">
        <f t="shared" si="26"/>
        <v>0</v>
      </c>
      <c r="K226" s="18">
        <f t="shared" si="26"/>
        <v>0</v>
      </c>
    </row>
    <row r="227" spans="1:11" s="4" customFormat="1" ht="13.5">
      <c r="A227" s="9" t="s">
        <v>4</v>
      </c>
      <c r="B227" s="8"/>
      <c r="C227" s="18"/>
      <c r="D227" s="18"/>
      <c r="E227" s="18"/>
      <c r="F227" s="18"/>
      <c r="G227" s="18"/>
      <c r="H227" s="18"/>
      <c r="I227" s="18"/>
      <c r="J227" s="18"/>
      <c r="K227" s="18"/>
    </row>
    <row r="228" spans="1:11" s="4" customFormat="1" ht="17.25" customHeight="1">
      <c r="A228" s="9" t="s">
        <v>75</v>
      </c>
      <c r="B228" s="8">
        <v>211</v>
      </c>
      <c r="C228" s="18"/>
      <c r="D228" s="18">
        <v>2965633</v>
      </c>
      <c r="E228" s="18"/>
      <c r="F228" s="18"/>
      <c r="G228" s="18"/>
      <c r="H228" s="18"/>
      <c r="I228" s="18"/>
      <c r="J228" s="18"/>
      <c r="K228" s="18"/>
    </row>
    <row r="229" spans="1:11" s="4" customFormat="1" ht="17.25" customHeight="1">
      <c r="A229" s="9" t="s">
        <v>76</v>
      </c>
      <c r="B229" s="8">
        <v>212</v>
      </c>
      <c r="C229" s="18"/>
      <c r="D229" s="18"/>
      <c r="E229" s="18"/>
      <c r="F229" s="18"/>
      <c r="G229" s="18"/>
      <c r="H229" s="18"/>
      <c r="I229" s="18"/>
      <c r="J229" s="18"/>
      <c r="K229" s="18"/>
    </row>
    <row r="230" spans="1:11" s="4" customFormat="1" ht="25.5" customHeight="1">
      <c r="A230" s="9" t="s">
        <v>77</v>
      </c>
      <c r="B230" s="8">
        <v>213</v>
      </c>
      <c r="C230" s="18"/>
      <c r="D230" s="18">
        <v>895621</v>
      </c>
      <c r="E230" s="18"/>
      <c r="F230" s="18"/>
      <c r="G230" s="18"/>
      <c r="H230" s="18"/>
      <c r="I230" s="18"/>
      <c r="J230" s="18"/>
      <c r="K230" s="18"/>
    </row>
    <row r="231" spans="1:11" s="4" customFormat="1" ht="18" customHeight="1">
      <c r="A231" s="9" t="s">
        <v>125</v>
      </c>
      <c r="B231" s="8">
        <v>220</v>
      </c>
      <c r="C231" s="18">
        <f>C233+C234+C235+C241+C242+C243</f>
        <v>0</v>
      </c>
      <c r="D231" s="18">
        <f aca="true" t="shared" si="27" ref="D231:K231">D233+D234+D235+D241+D242+D243</f>
        <v>37513.94</v>
      </c>
      <c r="E231" s="18">
        <f t="shared" si="27"/>
        <v>0</v>
      </c>
      <c r="F231" s="18">
        <f t="shared" si="27"/>
        <v>0</v>
      </c>
      <c r="G231" s="18">
        <f t="shared" si="27"/>
        <v>0</v>
      </c>
      <c r="H231" s="18">
        <f t="shared" si="27"/>
        <v>0</v>
      </c>
      <c r="I231" s="18">
        <f t="shared" si="27"/>
        <v>0</v>
      </c>
      <c r="J231" s="18">
        <f t="shared" si="27"/>
        <v>0</v>
      </c>
      <c r="K231" s="18">
        <f t="shared" si="27"/>
        <v>0</v>
      </c>
    </row>
    <row r="232" spans="1:11" s="4" customFormat="1" ht="13.5">
      <c r="A232" s="9" t="s">
        <v>4</v>
      </c>
      <c r="B232" s="8"/>
      <c r="C232" s="18"/>
      <c r="D232" s="18"/>
      <c r="E232" s="18"/>
      <c r="F232" s="18"/>
      <c r="G232" s="18"/>
      <c r="H232" s="18"/>
      <c r="I232" s="18"/>
      <c r="J232" s="18"/>
      <c r="K232" s="18"/>
    </row>
    <row r="233" spans="1:11" s="4" customFormat="1" ht="17.25" customHeight="1">
      <c r="A233" s="9" t="s">
        <v>78</v>
      </c>
      <c r="B233" s="8">
        <v>221</v>
      </c>
      <c r="C233" s="18"/>
      <c r="D233" s="18"/>
      <c r="E233" s="18"/>
      <c r="F233" s="18"/>
      <c r="G233" s="18"/>
      <c r="H233" s="18"/>
      <c r="I233" s="18"/>
      <c r="J233" s="18"/>
      <c r="K233" s="18"/>
    </row>
    <row r="234" spans="1:11" s="4" customFormat="1" ht="17.25" customHeight="1">
      <c r="A234" s="9" t="s">
        <v>79</v>
      </c>
      <c r="B234" s="8">
        <v>222</v>
      </c>
      <c r="C234" s="18"/>
      <c r="D234" s="18"/>
      <c r="E234" s="18"/>
      <c r="F234" s="18"/>
      <c r="G234" s="18"/>
      <c r="H234" s="18"/>
      <c r="I234" s="18"/>
      <c r="J234" s="18"/>
      <c r="K234" s="18"/>
    </row>
    <row r="235" spans="1:11" s="4" customFormat="1" ht="17.25" customHeight="1">
      <c r="A235" s="9" t="s">
        <v>119</v>
      </c>
      <c r="B235" s="8">
        <v>223</v>
      </c>
      <c r="C235" s="18">
        <f>C237+C238+C239+C240</f>
        <v>0</v>
      </c>
      <c r="D235" s="18">
        <f aca="true" t="shared" si="28" ref="D235:K235">D237+D238+D239+D240</f>
        <v>0</v>
      </c>
      <c r="E235" s="18">
        <f t="shared" si="28"/>
        <v>0</v>
      </c>
      <c r="F235" s="18">
        <f t="shared" si="28"/>
        <v>0</v>
      </c>
      <c r="G235" s="18">
        <f t="shared" si="28"/>
        <v>0</v>
      </c>
      <c r="H235" s="18">
        <f t="shared" si="28"/>
        <v>0</v>
      </c>
      <c r="I235" s="18">
        <f t="shared" si="28"/>
        <v>0</v>
      </c>
      <c r="J235" s="18">
        <f t="shared" si="28"/>
        <v>0</v>
      </c>
      <c r="K235" s="18">
        <f t="shared" si="28"/>
        <v>0</v>
      </c>
    </row>
    <row r="236" spans="1:11" s="4" customFormat="1" ht="13.5">
      <c r="A236" s="9" t="s">
        <v>6</v>
      </c>
      <c r="B236" s="7"/>
      <c r="C236" s="18"/>
      <c r="D236" s="18"/>
      <c r="E236" s="18"/>
      <c r="F236" s="18"/>
      <c r="G236" s="18"/>
      <c r="H236" s="18"/>
      <c r="I236" s="18"/>
      <c r="J236" s="18"/>
      <c r="K236" s="18"/>
    </row>
    <row r="237" spans="1:11" s="4" customFormat="1" ht="24.75" customHeight="1">
      <c r="A237" s="9" t="s">
        <v>80</v>
      </c>
      <c r="B237" s="7"/>
      <c r="C237" s="18"/>
      <c r="D237" s="18"/>
      <c r="E237" s="18"/>
      <c r="F237" s="18"/>
      <c r="G237" s="18"/>
      <c r="H237" s="18"/>
      <c r="I237" s="18"/>
      <c r="J237" s="18"/>
      <c r="K237" s="18"/>
    </row>
    <row r="238" spans="1:11" s="4" customFormat="1" ht="17.25" customHeight="1">
      <c r="A238" s="9" t="s">
        <v>81</v>
      </c>
      <c r="B238" s="7"/>
      <c r="C238" s="18"/>
      <c r="D238" s="18"/>
      <c r="E238" s="18"/>
      <c r="F238" s="18"/>
      <c r="G238" s="18"/>
      <c r="H238" s="18"/>
      <c r="I238" s="18"/>
      <c r="J238" s="18"/>
      <c r="K238" s="18"/>
    </row>
    <row r="239" spans="1:11" s="4" customFormat="1" ht="17.25" customHeight="1">
      <c r="A239" s="9" t="s">
        <v>82</v>
      </c>
      <c r="B239" s="7"/>
      <c r="C239" s="18"/>
      <c r="D239" s="18"/>
      <c r="E239" s="18"/>
      <c r="F239" s="18"/>
      <c r="G239" s="18"/>
      <c r="H239" s="18"/>
      <c r="I239" s="18"/>
      <c r="J239" s="18"/>
      <c r="K239" s="18"/>
    </row>
    <row r="240" spans="1:11" s="4" customFormat="1" ht="17.25" customHeight="1">
      <c r="A240" s="9" t="s">
        <v>83</v>
      </c>
      <c r="B240" s="7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 s="4" customFormat="1" ht="25.5" customHeight="1">
      <c r="A241" s="9" t="s">
        <v>84</v>
      </c>
      <c r="B241" s="8">
        <v>224</v>
      </c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 s="4" customFormat="1" ht="24.75" customHeight="1">
      <c r="A242" s="9" t="s">
        <v>85</v>
      </c>
      <c r="B242" s="8">
        <v>225</v>
      </c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 s="4" customFormat="1" ht="17.25" customHeight="1">
      <c r="A243" s="9" t="s">
        <v>86</v>
      </c>
      <c r="B243" s="8">
        <v>226</v>
      </c>
      <c r="C243" s="18"/>
      <c r="D243" s="18">
        <f>1513.94+25000+11000</f>
        <v>37513.94</v>
      </c>
      <c r="E243" s="18"/>
      <c r="F243" s="18"/>
      <c r="G243" s="18"/>
      <c r="H243" s="18"/>
      <c r="I243" s="18"/>
      <c r="J243" s="18"/>
      <c r="K243" s="18"/>
    </row>
    <row r="244" spans="1:11" s="4" customFormat="1" ht="24.75" customHeight="1">
      <c r="A244" s="9" t="s">
        <v>120</v>
      </c>
      <c r="B244" s="8">
        <v>240</v>
      </c>
      <c r="C244" s="18">
        <f>C246</f>
        <v>0</v>
      </c>
      <c r="D244" s="18">
        <f aca="true" t="shared" si="29" ref="D244:K244">D246</f>
        <v>0</v>
      </c>
      <c r="E244" s="18">
        <f t="shared" si="29"/>
        <v>0</v>
      </c>
      <c r="F244" s="18">
        <f t="shared" si="29"/>
        <v>0</v>
      </c>
      <c r="G244" s="18">
        <f t="shared" si="29"/>
        <v>0</v>
      </c>
      <c r="H244" s="18">
        <f t="shared" si="29"/>
        <v>0</v>
      </c>
      <c r="I244" s="18">
        <f t="shared" si="29"/>
        <v>0</v>
      </c>
      <c r="J244" s="18">
        <f t="shared" si="29"/>
        <v>0</v>
      </c>
      <c r="K244" s="18">
        <f t="shared" si="29"/>
        <v>0</v>
      </c>
    </row>
    <row r="245" spans="1:11" s="4" customFormat="1" ht="13.5">
      <c r="A245" s="9" t="s">
        <v>4</v>
      </c>
      <c r="B245" s="8"/>
      <c r="C245" s="18"/>
      <c r="D245" s="18"/>
      <c r="E245" s="18"/>
      <c r="F245" s="18"/>
      <c r="G245" s="18"/>
      <c r="H245" s="18"/>
      <c r="I245" s="18"/>
      <c r="J245" s="18"/>
      <c r="K245" s="18"/>
    </row>
    <row r="246" spans="1:11" s="4" customFormat="1" ht="39.75" customHeight="1">
      <c r="A246" s="9" t="s">
        <v>87</v>
      </c>
      <c r="B246" s="8">
        <v>241</v>
      </c>
      <c r="C246" s="18"/>
      <c r="D246" s="18"/>
      <c r="E246" s="18"/>
      <c r="F246" s="18"/>
      <c r="G246" s="18"/>
      <c r="H246" s="18"/>
      <c r="I246" s="18"/>
      <c r="J246" s="18"/>
      <c r="K246" s="18"/>
    </row>
    <row r="247" spans="1:11" s="4" customFormat="1" ht="17.25" customHeight="1">
      <c r="A247" s="9" t="s">
        <v>121</v>
      </c>
      <c r="B247" s="8">
        <v>260</v>
      </c>
      <c r="C247" s="18">
        <f>C249+C250</f>
        <v>0</v>
      </c>
      <c r="D247" s="18">
        <f aca="true" t="shared" si="30" ref="D247:K247">D249+D250</f>
        <v>1808539.8</v>
      </c>
      <c r="E247" s="18">
        <f t="shared" si="30"/>
        <v>0</v>
      </c>
      <c r="F247" s="18">
        <f t="shared" si="30"/>
        <v>0</v>
      </c>
      <c r="G247" s="18">
        <f t="shared" si="30"/>
        <v>0</v>
      </c>
      <c r="H247" s="18">
        <f t="shared" si="30"/>
        <v>0</v>
      </c>
      <c r="I247" s="18">
        <f t="shared" si="30"/>
        <v>0</v>
      </c>
      <c r="J247" s="18">
        <f t="shared" si="30"/>
        <v>0</v>
      </c>
      <c r="K247" s="18">
        <f t="shared" si="30"/>
        <v>0</v>
      </c>
    </row>
    <row r="248" spans="1:11" s="4" customFormat="1" ht="13.5">
      <c r="A248" s="9" t="s">
        <v>4</v>
      </c>
      <c r="B248" s="8"/>
      <c r="C248" s="18"/>
      <c r="D248" s="18"/>
      <c r="E248" s="18"/>
      <c r="F248" s="18"/>
      <c r="G248" s="18"/>
      <c r="H248" s="18"/>
      <c r="I248" s="18"/>
      <c r="J248" s="18"/>
      <c r="K248" s="18"/>
    </row>
    <row r="249" spans="1:11" s="4" customFormat="1" ht="24.75" customHeight="1">
      <c r="A249" s="9" t="s">
        <v>88</v>
      </c>
      <c r="B249" s="8">
        <v>262</v>
      </c>
      <c r="C249" s="18"/>
      <c r="D249" s="18">
        <v>1808539.8</v>
      </c>
      <c r="E249" s="18"/>
      <c r="F249" s="18"/>
      <c r="G249" s="18"/>
      <c r="H249" s="18"/>
      <c r="I249" s="18"/>
      <c r="J249" s="18"/>
      <c r="K249" s="18"/>
    </row>
    <row r="250" spans="1:11" s="4" customFormat="1" ht="39.75" customHeight="1">
      <c r="A250" s="9" t="s">
        <v>89</v>
      </c>
      <c r="B250" s="8">
        <v>263</v>
      </c>
      <c r="C250" s="18"/>
      <c r="D250" s="18"/>
      <c r="E250" s="18"/>
      <c r="F250" s="18"/>
      <c r="G250" s="18"/>
      <c r="H250" s="18"/>
      <c r="I250" s="18"/>
      <c r="J250" s="18"/>
      <c r="K250" s="18"/>
    </row>
    <row r="251" spans="1:11" s="4" customFormat="1" ht="17.25" customHeight="1">
      <c r="A251" s="9" t="s">
        <v>126</v>
      </c>
      <c r="B251" s="8">
        <v>290</v>
      </c>
      <c r="C251" s="18">
        <f>C253+C254+C255+C256+C257</f>
        <v>0</v>
      </c>
      <c r="D251" s="18">
        <f aca="true" t="shared" si="31" ref="D251:K251">D253+D254+D255+D256+D257</f>
        <v>5049098.6</v>
      </c>
      <c r="E251" s="18">
        <f t="shared" si="31"/>
        <v>0</v>
      </c>
      <c r="F251" s="18">
        <f t="shared" si="31"/>
        <v>0</v>
      </c>
      <c r="G251" s="18">
        <f t="shared" si="31"/>
        <v>0</v>
      </c>
      <c r="H251" s="18">
        <f t="shared" si="31"/>
        <v>0</v>
      </c>
      <c r="I251" s="18">
        <f t="shared" si="31"/>
        <v>0</v>
      </c>
      <c r="J251" s="18">
        <f t="shared" si="31"/>
        <v>0</v>
      </c>
      <c r="K251" s="18">
        <f t="shared" si="31"/>
        <v>0</v>
      </c>
    </row>
    <row r="252" spans="1:11" s="4" customFormat="1" ht="13.5" customHeight="1">
      <c r="A252" s="9" t="s">
        <v>6</v>
      </c>
      <c r="B252" s="8"/>
      <c r="C252" s="18"/>
      <c r="D252" s="18"/>
      <c r="E252" s="18"/>
      <c r="F252" s="18"/>
      <c r="G252" s="18"/>
      <c r="H252" s="18"/>
      <c r="I252" s="18"/>
      <c r="J252" s="18"/>
      <c r="K252" s="18"/>
    </row>
    <row r="253" spans="1:11" s="4" customFormat="1" ht="17.25" customHeight="1">
      <c r="A253" s="9" t="s">
        <v>90</v>
      </c>
      <c r="B253" s="7"/>
      <c r="C253" s="18"/>
      <c r="D253" s="18"/>
      <c r="E253" s="18"/>
      <c r="F253" s="18"/>
      <c r="G253" s="18"/>
      <c r="H253" s="18"/>
      <c r="I253" s="18"/>
      <c r="J253" s="18"/>
      <c r="K253" s="18"/>
    </row>
    <row r="254" spans="1:11" s="4" customFormat="1" ht="17.25" customHeight="1">
      <c r="A254" s="9" t="s">
        <v>91</v>
      </c>
      <c r="B254" s="7"/>
      <c r="C254" s="18"/>
      <c r="D254" s="18">
        <v>4948169</v>
      </c>
      <c r="E254" s="18"/>
      <c r="F254" s="18"/>
      <c r="G254" s="18"/>
      <c r="H254" s="18"/>
      <c r="I254" s="18"/>
      <c r="J254" s="18"/>
      <c r="K254" s="18"/>
    </row>
    <row r="255" spans="1:11" s="4" customFormat="1" ht="17.25" customHeight="1">
      <c r="A255" s="9" t="s">
        <v>92</v>
      </c>
      <c r="B255" s="7"/>
      <c r="C255" s="18"/>
      <c r="D255" s="18"/>
      <c r="E255" s="18"/>
      <c r="F255" s="18"/>
      <c r="G255" s="18"/>
      <c r="H255" s="18"/>
      <c r="I255" s="18"/>
      <c r="J255" s="18"/>
      <c r="K255" s="18"/>
    </row>
    <row r="256" spans="1:11" s="4" customFormat="1" ht="17.25" customHeight="1">
      <c r="A256" s="9" t="s">
        <v>93</v>
      </c>
      <c r="B256" s="7"/>
      <c r="C256" s="18"/>
      <c r="D256" s="18"/>
      <c r="E256" s="18"/>
      <c r="F256" s="18"/>
      <c r="G256" s="18"/>
      <c r="H256" s="18"/>
      <c r="I256" s="18"/>
      <c r="J256" s="18"/>
      <c r="K256" s="18"/>
    </row>
    <row r="257" spans="1:11" s="4" customFormat="1" ht="17.25" customHeight="1">
      <c r="A257" s="9" t="s">
        <v>94</v>
      </c>
      <c r="B257" s="7"/>
      <c r="C257" s="18"/>
      <c r="D257" s="18">
        <v>100929.6</v>
      </c>
      <c r="E257" s="18"/>
      <c r="F257" s="18"/>
      <c r="G257" s="18"/>
      <c r="H257" s="18"/>
      <c r="I257" s="18"/>
      <c r="J257" s="18"/>
      <c r="K257" s="18"/>
    </row>
    <row r="258" spans="1:11" s="4" customFormat="1" ht="24.75" customHeight="1">
      <c r="A258" s="9" t="s">
        <v>127</v>
      </c>
      <c r="B258" s="8">
        <v>300</v>
      </c>
      <c r="C258" s="18">
        <f>C260+C261+C262+C263</f>
        <v>0</v>
      </c>
      <c r="D258" s="18">
        <f aca="true" t="shared" si="32" ref="D258:K258">D260+D261+D262+D263</f>
        <v>0</v>
      </c>
      <c r="E258" s="18">
        <f t="shared" si="32"/>
        <v>0</v>
      </c>
      <c r="F258" s="18">
        <f t="shared" si="32"/>
        <v>0</v>
      </c>
      <c r="G258" s="18">
        <f t="shared" si="32"/>
        <v>0</v>
      </c>
      <c r="H258" s="18">
        <f t="shared" si="32"/>
        <v>0</v>
      </c>
      <c r="I258" s="18">
        <f t="shared" si="32"/>
        <v>0</v>
      </c>
      <c r="J258" s="18">
        <f t="shared" si="32"/>
        <v>0</v>
      </c>
      <c r="K258" s="18">
        <f t="shared" si="32"/>
        <v>0</v>
      </c>
    </row>
    <row r="259" spans="1:11" s="4" customFormat="1" ht="13.5">
      <c r="A259" s="9" t="s">
        <v>4</v>
      </c>
      <c r="B259" s="8"/>
      <c r="C259" s="18"/>
      <c r="D259" s="18"/>
      <c r="E259" s="18"/>
      <c r="F259" s="18"/>
      <c r="G259" s="18"/>
      <c r="H259" s="18"/>
      <c r="I259" s="18"/>
      <c r="J259" s="18"/>
      <c r="K259" s="18"/>
    </row>
    <row r="260" spans="1:11" s="4" customFormat="1" ht="24.75" customHeight="1">
      <c r="A260" s="9" t="s">
        <v>95</v>
      </c>
      <c r="B260" s="8">
        <v>310</v>
      </c>
      <c r="C260" s="18"/>
      <c r="D260" s="18"/>
      <c r="E260" s="18"/>
      <c r="F260" s="18"/>
      <c r="G260" s="18"/>
      <c r="H260" s="18"/>
      <c r="I260" s="18"/>
      <c r="J260" s="18"/>
      <c r="K260" s="18"/>
    </row>
    <row r="261" spans="1:11" s="4" customFormat="1" ht="24.75" customHeight="1">
      <c r="A261" s="9" t="s">
        <v>96</v>
      </c>
      <c r="B261" s="8">
        <v>320</v>
      </c>
      <c r="C261" s="18"/>
      <c r="D261" s="18"/>
      <c r="E261" s="18"/>
      <c r="F261" s="18"/>
      <c r="G261" s="18"/>
      <c r="H261" s="18"/>
      <c r="I261" s="18"/>
      <c r="J261" s="18"/>
      <c r="K261" s="18"/>
    </row>
    <row r="262" spans="1:11" s="4" customFormat="1" ht="24.75" customHeight="1">
      <c r="A262" s="9" t="s">
        <v>97</v>
      </c>
      <c r="B262" s="8">
        <v>330</v>
      </c>
      <c r="C262" s="18"/>
      <c r="D262" s="18"/>
      <c r="E262" s="18"/>
      <c r="F262" s="18"/>
      <c r="G262" s="18"/>
      <c r="H262" s="18"/>
      <c r="I262" s="18"/>
      <c r="J262" s="18"/>
      <c r="K262" s="18"/>
    </row>
    <row r="263" spans="1:11" s="4" customFormat="1" ht="24.75" customHeight="1">
      <c r="A263" s="9" t="s">
        <v>98</v>
      </c>
      <c r="B263" s="8">
        <v>340</v>
      </c>
      <c r="C263" s="18"/>
      <c r="D263" s="18"/>
      <c r="E263" s="18"/>
      <c r="F263" s="18"/>
      <c r="G263" s="18"/>
      <c r="H263" s="18"/>
      <c r="I263" s="18"/>
      <c r="J263" s="18"/>
      <c r="K263" s="18"/>
    </row>
    <row r="264" spans="1:11" s="4" customFormat="1" ht="24.75" customHeight="1">
      <c r="A264" s="9" t="s">
        <v>124</v>
      </c>
      <c r="B264" s="8">
        <v>500</v>
      </c>
      <c r="C264" s="18"/>
      <c r="D264" s="18"/>
      <c r="E264" s="18"/>
      <c r="F264" s="18"/>
      <c r="G264" s="18"/>
      <c r="H264" s="18"/>
      <c r="I264" s="18"/>
      <c r="J264" s="18"/>
      <c r="K264" s="18"/>
    </row>
    <row r="265" spans="1:11" s="4" customFormat="1" ht="13.5">
      <c r="A265" s="9" t="s">
        <v>4</v>
      </c>
      <c r="B265" s="8"/>
      <c r="C265" s="18"/>
      <c r="D265" s="18"/>
      <c r="E265" s="18"/>
      <c r="F265" s="18"/>
      <c r="G265" s="18"/>
      <c r="H265" s="18"/>
      <c r="I265" s="18"/>
      <c r="J265" s="18"/>
      <c r="K265" s="18"/>
    </row>
    <row r="266" spans="1:11" s="4" customFormat="1" ht="39.75" customHeight="1">
      <c r="A266" s="9" t="s">
        <v>99</v>
      </c>
      <c r="B266" s="8">
        <v>520</v>
      </c>
      <c r="C266" s="18"/>
      <c r="D266" s="18"/>
      <c r="E266" s="18"/>
      <c r="F266" s="18"/>
      <c r="G266" s="18"/>
      <c r="H266" s="18"/>
      <c r="I266" s="18"/>
      <c r="J266" s="18"/>
      <c r="K266" s="18"/>
    </row>
    <row r="267" spans="1:11" s="4" customFormat="1" ht="24.75" customHeight="1">
      <c r="A267" s="9" t="s">
        <v>100</v>
      </c>
      <c r="B267" s="8">
        <v>530</v>
      </c>
      <c r="C267" s="18"/>
      <c r="D267" s="18"/>
      <c r="E267" s="18"/>
      <c r="F267" s="18"/>
      <c r="G267" s="18"/>
      <c r="H267" s="18"/>
      <c r="I267" s="18"/>
      <c r="J267" s="18"/>
      <c r="K267" s="18"/>
    </row>
    <row r="268" spans="1:11" s="4" customFormat="1" ht="27" customHeight="1">
      <c r="A268" s="11" t="s">
        <v>106</v>
      </c>
      <c r="B268" s="23" t="s">
        <v>141</v>
      </c>
      <c r="C268" s="17">
        <f>C270+C275+C288+C291+C295+C302</f>
        <v>0</v>
      </c>
      <c r="D268" s="17">
        <f aca="true" t="shared" si="33" ref="D268:K268">D270+D275+D288+D291+D295+D302</f>
        <v>0</v>
      </c>
      <c r="E268" s="17">
        <f t="shared" si="33"/>
        <v>0</v>
      </c>
      <c r="F268" s="17">
        <f t="shared" si="33"/>
        <v>0</v>
      </c>
      <c r="G268" s="17">
        <f t="shared" si="33"/>
        <v>0</v>
      </c>
      <c r="H268" s="17">
        <f t="shared" si="33"/>
        <v>0</v>
      </c>
      <c r="I268" s="17">
        <f t="shared" si="33"/>
        <v>0</v>
      </c>
      <c r="J268" s="17">
        <f t="shared" si="33"/>
        <v>0</v>
      </c>
      <c r="K268" s="17">
        <f t="shared" si="33"/>
        <v>0</v>
      </c>
    </row>
    <row r="269" spans="1:11" s="4" customFormat="1" ht="13.5" customHeight="1">
      <c r="A269" s="9" t="s">
        <v>6</v>
      </c>
      <c r="B269" s="8" t="s">
        <v>51</v>
      </c>
      <c r="C269" s="18"/>
      <c r="D269" s="18"/>
      <c r="E269" s="18"/>
      <c r="F269" s="18"/>
      <c r="G269" s="18"/>
      <c r="H269" s="18"/>
      <c r="I269" s="18"/>
      <c r="J269" s="18"/>
      <c r="K269" s="18"/>
    </row>
    <row r="270" spans="1:11" s="4" customFormat="1" ht="27" customHeight="1">
      <c r="A270" s="9" t="s">
        <v>117</v>
      </c>
      <c r="B270" s="8">
        <v>210</v>
      </c>
      <c r="C270" s="18">
        <f>C272+C273+C274</f>
        <v>0</v>
      </c>
      <c r="D270" s="18">
        <f aca="true" t="shared" si="34" ref="D270:K270">D272+D273+D274</f>
        <v>0</v>
      </c>
      <c r="E270" s="18">
        <f t="shared" si="34"/>
        <v>0</v>
      </c>
      <c r="F270" s="18">
        <f t="shared" si="34"/>
        <v>0</v>
      </c>
      <c r="G270" s="18">
        <f t="shared" si="34"/>
        <v>0</v>
      </c>
      <c r="H270" s="18">
        <f t="shared" si="34"/>
        <v>0</v>
      </c>
      <c r="I270" s="18">
        <f t="shared" si="34"/>
        <v>0</v>
      </c>
      <c r="J270" s="18">
        <f t="shared" si="34"/>
        <v>0</v>
      </c>
      <c r="K270" s="18">
        <f t="shared" si="34"/>
        <v>0</v>
      </c>
    </row>
    <row r="271" spans="1:11" s="4" customFormat="1" ht="13.5">
      <c r="A271" s="9" t="s">
        <v>4</v>
      </c>
      <c r="B271" s="8"/>
      <c r="C271" s="18"/>
      <c r="D271" s="18"/>
      <c r="E271" s="18"/>
      <c r="F271" s="18"/>
      <c r="G271" s="18"/>
      <c r="H271" s="18"/>
      <c r="I271" s="18"/>
      <c r="J271" s="18"/>
      <c r="K271" s="18"/>
    </row>
    <row r="272" spans="1:11" s="4" customFormat="1" ht="17.25" customHeight="1">
      <c r="A272" s="9" t="s">
        <v>75</v>
      </c>
      <c r="B272" s="8">
        <v>211</v>
      </c>
      <c r="C272" s="18"/>
      <c r="D272" s="18"/>
      <c r="E272" s="18"/>
      <c r="F272" s="18"/>
      <c r="G272" s="18"/>
      <c r="H272" s="18"/>
      <c r="I272" s="18"/>
      <c r="J272" s="18"/>
      <c r="K272" s="18"/>
    </row>
    <row r="273" spans="1:11" s="4" customFormat="1" ht="17.25" customHeight="1">
      <c r="A273" s="9" t="s">
        <v>76</v>
      </c>
      <c r="B273" s="8">
        <v>212</v>
      </c>
      <c r="C273" s="18"/>
      <c r="D273" s="18"/>
      <c r="E273" s="18"/>
      <c r="F273" s="18"/>
      <c r="G273" s="18"/>
      <c r="H273" s="18"/>
      <c r="I273" s="18"/>
      <c r="J273" s="18"/>
      <c r="K273" s="18"/>
    </row>
    <row r="274" spans="1:11" s="4" customFormat="1" ht="25.5" customHeight="1">
      <c r="A274" s="9" t="s">
        <v>77</v>
      </c>
      <c r="B274" s="8">
        <v>213</v>
      </c>
      <c r="C274" s="18"/>
      <c r="D274" s="18"/>
      <c r="E274" s="18"/>
      <c r="F274" s="18"/>
      <c r="G274" s="18"/>
      <c r="H274" s="18"/>
      <c r="I274" s="18"/>
      <c r="J274" s="18"/>
      <c r="K274" s="18"/>
    </row>
    <row r="275" spans="1:11" s="4" customFormat="1" ht="18" customHeight="1">
      <c r="A275" s="9" t="s">
        <v>125</v>
      </c>
      <c r="B275" s="8">
        <v>220</v>
      </c>
      <c r="C275" s="18">
        <f>C277+C278+C279+C285+C286+C287</f>
        <v>0</v>
      </c>
      <c r="D275" s="18">
        <f aca="true" t="shared" si="35" ref="D275:K275">D277+D278+D279+D285+D286+D287</f>
        <v>0</v>
      </c>
      <c r="E275" s="18">
        <f t="shared" si="35"/>
        <v>0</v>
      </c>
      <c r="F275" s="18">
        <f t="shared" si="35"/>
        <v>0</v>
      </c>
      <c r="G275" s="18">
        <f t="shared" si="35"/>
        <v>0</v>
      </c>
      <c r="H275" s="18">
        <f t="shared" si="35"/>
        <v>0</v>
      </c>
      <c r="I275" s="18">
        <f t="shared" si="35"/>
        <v>0</v>
      </c>
      <c r="J275" s="18">
        <f t="shared" si="35"/>
        <v>0</v>
      </c>
      <c r="K275" s="18">
        <f t="shared" si="35"/>
        <v>0</v>
      </c>
    </row>
    <row r="276" spans="1:11" s="4" customFormat="1" ht="13.5">
      <c r="A276" s="9" t="s">
        <v>4</v>
      </c>
      <c r="B276" s="8"/>
      <c r="C276" s="18"/>
      <c r="D276" s="18"/>
      <c r="E276" s="18"/>
      <c r="F276" s="18"/>
      <c r="G276" s="18"/>
      <c r="H276" s="18"/>
      <c r="I276" s="18"/>
      <c r="J276" s="18"/>
      <c r="K276" s="18"/>
    </row>
    <row r="277" spans="1:11" s="4" customFormat="1" ht="17.25" customHeight="1">
      <c r="A277" s="9" t="s">
        <v>78</v>
      </c>
      <c r="B277" s="8">
        <v>221</v>
      </c>
      <c r="C277" s="18"/>
      <c r="D277" s="18"/>
      <c r="E277" s="18"/>
      <c r="F277" s="18"/>
      <c r="G277" s="18"/>
      <c r="H277" s="18"/>
      <c r="I277" s="18"/>
      <c r="J277" s="18"/>
      <c r="K277" s="18"/>
    </row>
    <row r="278" spans="1:11" s="4" customFormat="1" ht="17.25" customHeight="1">
      <c r="A278" s="9" t="s">
        <v>79</v>
      </c>
      <c r="B278" s="8">
        <v>222</v>
      </c>
      <c r="C278" s="18"/>
      <c r="D278" s="18"/>
      <c r="E278" s="18"/>
      <c r="F278" s="18"/>
      <c r="G278" s="18"/>
      <c r="H278" s="18"/>
      <c r="I278" s="18"/>
      <c r="J278" s="18"/>
      <c r="K278" s="18"/>
    </row>
    <row r="279" spans="1:11" s="4" customFormat="1" ht="17.25" customHeight="1">
      <c r="A279" s="9" t="s">
        <v>119</v>
      </c>
      <c r="B279" s="8">
        <v>223</v>
      </c>
      <c r="C279" s="18">
        <f>C281+C282+C283+C284</f>
        <v>0</v>
      </c>
      <c r="D279" s="18">
        <f aca="true" t="shared" si="36" ref="D279:K279">D281+D282+D283+D284</f>
        <v>0</v>
      </c>
      <c r="E279" s="18">
        <f t="shared" si="36"/>
        <v>0</v>
      </c>
      <c r="F279" s="18">
        <f t="shared" si="36"/>
        <v>0</v>
      </c>
      <c r="G279" s="18">
        <f t="shared" si="36"/>
        <v>0</v>
      </c>
      <c r="H279" s="18">
        <f t="shared" si="36"/>
        <v>0</v>
      </c>
      <c r="I279" s="18">
        <f t="shared" si="36"/>
        <v>0</v>
      </c>
      <c r="J279" s="18">
        <f t="shared" si="36"/>
        <v>0</v>
      </c>
      <c r="K279" s="18">
        <f t="shared" si="36"/>
        <v>0</v>
      </c>
    </row>
    <row r="280" spans="1:11" s="4" customFormat="1" ht="13.5" customHeight="1">
      <c r="A280" s="9" t="s">
        <v>6</v>
      </c>
      <c r="B280" s="7"/>
      <c r="C280" s="18"/>
      <c r="D280" s="18"/>
      <c r="E280" s="18"/>
      <c r="F280" s="18"/>
      <c r="G280" s="18"/>
      <c r="H280" s="18"/>
      <c r="I280" s="18"/>
      <c r="J280" s="18"/>
      <c r="K280" s="18"/>
    </row>
    <row r="281" spans="1:11" s="4" customFormat="1" ht="24.75" customHeight="1">
      <c r="A281" s="9" t="s">
        <v>80</v>
      </c>
      <c r="B281" s="7"/>
      <c r="C281" s="18"/>
      <c r="D281" s="18"/>
      <c r="E281" s="18"/>
      <c r="F281" s="18"/>
      <c r="G281" s="18"/>
      <c r="H281" s="18"/>
      <c r="I281" s="18"/>
      <c r="J281" s="18"/>
      <c r="K281" s="18"/>
    </row>
    <row r="282" spans="1:11" s="4" customFormat="1" ht="17.25" customHeight="1">
      <c r="A282" s="9" t="s">
        <v>81</v>
      </c>
      <c r="B282" s="7"/>
      <c r="C282" s="18"/>
      <c r="D282" s="18"/>
      <c r="E282" s="18"/>
      <c r="F282" s="18"/>
      <c r="G282" s="18"/>
      <c r="H282" s="18"/>
      <c r="I282" s="18"/>
      <c r="J282" s="18"/>
      <c r="K282" s="18"/>
    </row>
    <row r="283" spans="1:11" s="4" customFormat="1" ht="17.25" customHeight="1">
      <c r="A283" s="9" t="s">
        <v>82</v>
      </c>
      <c r="B283" s="7"/>
      <c r="C283" s="18"/>
      <c r="D283" s="18"/>
      <c r="E283" s="18"/>
      <c r="F283" s="18"/>
      <c r="G283" s="18"/>
      <c r="H283" s="18"/>
      <c r="I283" s="18"/>
      <c r="J283" s="18"/>
      <c r="K283" s="18"/>
    </row>
    <row r="284" spans="1:11" s="4" customFormat="1" ht="17.25" customHeight="1">
      <c r="A284" s="9" t="s">
        <v>83</v>
      </c>
      <c r="B284" s="7"/>
      <c r="C284" s="18"/>
      <c r="D284" s="18"/>
      <c r="E284" s="18"/>
      <c r="F284" s="18"/>
      <c r="G284" s="18"/>
      <c r="H284" s="18"/>
      <c r="I284" s="18"/>
      <c r="J284" s="18"/>
      <c r="K284" s="18"/>
    </row>
    <row r="285" spans="1:11" s="4" customFormat="1" ht="25.5" customHeight="1">
      <c r="A285" s="9" t="s">
        <v>84</v>
      </c>
      <c r="B285" s="8">
        <v>224</v>
      </c>
      <c r="C285" s="18"/>
      <c r="D285" s="18"/>
      <c r="E285" s="18"/>
      <c r="F285" s="18"/>
      <c r="G285" s="18"/>
      <c r="H285" s="18"/>
      <c r="I285" s="18"/>
      <c r="J285" s="18"/>
      <c r="K285" s="18"/>
    </row>
    <row r="286" spans="1:11" s="4" customFormat="1" ht="24.75" customHeight="1">
      <c r="A286" s="9" t="s">
        <v>85</v>
      </c>
      <c r="B286" s="8">
        <v>225</v>
      </c>
      <c r="C286" s="18"/>
      <c r="D286" s="18"/>
      <c r="E286" s="18"/>
      <c r="F286" s="18"/>
      <c r="G286" s="18"/>
      <c r="H286" s="18"/>
      <c r="I286" s="18"/>
      <c r="J286" s="18"/>
      <c r="K286" s="18"/>
    </row>
    <row r="287" spans="1:11" s="4" customFormat="1" ht="17.25" customHeight="1">
      <c r="A287" s="9" t="s">
        <v>86</v>
      </c>
      <c r="B287" s="8">
        <v>226</v>
      </c>
      <c r="C287" s="18"/>
      <c r="D287" s="18"/>
      <c r="E287" s="18"/>
      <c r="F287" s="18"/>
      <c r="G287" s="18"/>
      <c r="H287" s="18"/>
      <c r="I287" s="18"/>
      <c r="J287" s="18"/>
      <c r="K287" s="18"/>
    </row>
    <row r="288" spans="1:11" s="4" customFormat="1" ht="24.75" customHeight="1">
      <c r="A288" s="9" t="s">
        <v>120</v>
      </c>
      <c r="B288" s="8">
        <v>240</v>
      </c>
      <c r="C288" s="18">
        <f>C290</f>
        <v>0</v>
      </c>
      <c r="D288" s="18">
        <f aca="true" t="shared" si="37" ref="D288:K288">D290</f>
        <v>0</v>
      </c>
      <c r="E288" s="18">
        <f t="shared" si="37"/>
        <v>0</v>
      </c>
      <c r="F288" s="18">
        <f t="shared" si="37"/>
        <v>0</v>
      </c>
      <c r="G288" s="18">
        <f t="shared" si="37"/>
        <v>0</v>
      </c>
      <c r="H288" s="18">
        <f t="shared" si="37"/>
        <v>0</v>
      </c>
      <c r="I288" s="18">
        <f t="shared" si="37"/>
        <v>0</v>
      </c>
      <c r="J288" s="18">
        <f t="shared" si="37"/>
        <v>0</v>
      </c>
      <c r="K288" s="18">
        <f t="shared" si="37"/>
        <v>0</v>
      </c>
    </row>
    <row r="289" spans="1:11" s="4" customFormat="1" ht="13.5">
      <c r="A289" s="9" t="s">
        <v>4</v>
      </c>
      <c r="B289" s="8"/>
      <c r="C289" s="18"/>
      <c r="D289" s="18"/>
      <c r="E289" s="18"/>
      <c r="F289" s="18"/>
      <c r="G289" s="18"/>
      <c r="H289" s="18"/>
      <c r="I289" s="18"/>
      <c r="J289" s="18"/>
      <c r="K289" s="18"/>
    </row>
    <row r="290" spans="1:11" s="4" customFormat="1" ht="39.75" customHeight="1">
      <c r="A290" s="9" t="s">
        <v>87</v>
      </c>
      <c r="B290" s="8">
        <v>241</v>
      </c>
      <c r="C290" s="18"/>
      <c r="D290" s="18"/>
      <c r="E290" s="18"/>
      <c r="F290" s="18"/>
      <c r="G290" s="18"/>
      <c r="H290" s="18"/>
      <c r="I290" s="18"/>
      <c r="J290" s="18"/>
      <c r="K290" s="18"/>
    </row>
    <row r="291" spans="1:11" s="4" customFormat="1" ht="17.25" customHeight="1">
      <c r="A291" s="9" t="s">
        <v>121</v>
      </c>
      <c r="B291" s="8">
        <v>260</v>
      </c>
      <c r="C291" s="18">
        <f>C293+C294</f>
        <v>0</v>
      </c>
      <c r="D291" s="18">
        <f aca="true" t="shared" si="38" ref="D291:K291">D293+D294</f>
        <v>0</v>
      </c>
      <c r="E291" s="18">
        <f t="shared" si="38"/>
        <v>0</v>
      </c>
      <c r="F291" s="18">
        <f t="shared" si="38"/>
        <v>0</v>
      </c>
      <c r="G291" s="18">
        <f t="shared" si="38"/>
        <v>0</v>
      </c>
      <c r="H291" s="18">
        <f t="shared" si="38"/>
        <v>0</v>
      </c>
      <c r="I291" s="18">
        <f t="shared" si="38"/>
        <v>0</v>
      </c>
      <c r="J291" s="18">
        <f t="shared" si="38"/>
        <v>0</v>
      </c>
      <c r="K291" s="18">
        <f t="shared" si="38"/>
        <v>0</v>
      </c>
    </row>
    <row r="292" spans="1:11" s="4" customFormat="1" ht="13.5">
      <c r="A292" s="9" t="s">
        <v>4</v>
      </c>
      <c r="B292" s="8"/>
      <c r="C292" s="18"/>
      <c r="D292" s="18"/>
      <c r="E292" s="18"/>
      <c r="F292" s="18"/>
      <c r="G292" s="18"/>
      <c r="H292" s="18"/>
      <c r="I292" s="18"/>
      <c r="J292" s="18"/>
      <c r="K292" s="18"/>
    </row>
    <row r="293" spans="1:11" s="4" customFormat="1" ht="24.75" customHeight="1">
      <c r="A293" s="9" t="s">
        <v>88</v>
      </c>
      <c r="B293" s="8">
        <v>262</v>
      </c>
      <c r="C293" s="18"/>
      <c r="D293" s="18"/>
      <c r="E293" s="18"/>
      <c r="F293" s="18"/>
      <c r="G293" s="18"/>
      <c r="H293" s="18"/>
      <c r="I293" s="18"/>
      <c r="J293" s="18"/>
      <c r="K293" s="18"/>
    </row>
    <row r="294" spans="1:11" s="4" customFormat="1" ht="39.75" customHeight="1">
      <c r="A294" s="9" t="s">
        <v>89</v>
      </c>
      <c r="B294" s="8">
        <v>263</v>
      </c>
      <c r="C294" s="18"/>
      <c r="D294" s="18"/>
      <c r="E294" s="18"/>
      <c r="F294" s="18"/>
      <c r="G294" s="18"/>
      <c r="H294" s="18"/>
      <c r="I294" s="18"/>
      <c r="J294" s="18"/>
      <c r="K294" s="18"/>
    </row>
    <row r="295" spans="1:11" s="4" customFormat="1" ht="17.25" customHeight="1">
      <c r="A295" s="9" t="s">
        <v>126</v>
      </c>
      <c r="B295" s="8">
        <v>290</v>
      </c>
      <c r="C295" s="18">
        <f>C297+C298+C299+C300+C301</f>
        <v>0</v>
      </c>
      <c r="D295" s="18">
        <f aca="true" t="shared" si="39" ref="D295:K295">D297+D298+D299+D300+D301</f>
        <v>0</v>
      </c>
      <c r="E295" s="18">
        <f t="shared" si="39"/>
        <v>0</v>
      </c>
      <c r="F295" s="18">
        <f t="shared" si="39"/>
        <v>0</v>
      </c>
      <c r="G295" s="18">
        <f t="shared" si="39"/>
        <v>0</v>
      </c>
      <c r="H295" s="18">
        <f t="shared" si="39"/>
        <v>0</v>
      </c>
      <c r="I295" s="18">
        <f t="shared" si="39"/>
        <v>0</v>
      </c>
      <c r="J295" s="18">
        <f t="shared" si="39"/>
        <v>0</v>
      </c>
      <c r="K295" s="18">
        <f t="shared" si="39"/>
        <v>0</v>
      </c>
    </row>
    <row r="296" spans="1:11" s="4" customFormat="1" ht="13.5" customHeight="1">
      <c r="A296" s="9" t="s">
        <v>6</v>
      </c>
      <c r="B296" s="8"/>
      <c r="C296" s="18"/>
      <c r="D296" s="18"/>
      <c r="E296" s="18"/>
      <c r="F296" s="18"/>
      <c r="G296" s="18"/>
      <c r="H296" s="18"/>
      <c r="I296" s="18"/>
      <c r="J296" s="18"/>
      <c r="K296" s="18"/>
    </row>
    <row r="297" spans="1:11" s="4" customFormat="1" ht="17.25" customHeight="1">
      <c r="A297" s="9" t="s">
        <v>90</v>
      </c>
      <c r="B297" s="7"/>
      <c r="C297" s="18"/>
      <c r="D297" s="18"/>
      <c r="E297" s="18"/>
      <c r="F297" s="18"/>
      <c r="G297" s="18"/>
      <c r="H297" s="18"/>
      <c r="I297" s="18"/>
      <c r="J297" s="18"/>
      <c r="K297" s="18"/>
    </row>
    <row r="298" spans="1:11" s="4" customFormat="1" ht="17.25" customHeight="1">
      <c r="A298" s="9" t="s">
        <v>91</v>
      </c>
      <c r="B298" s="7"/>
      <c r="C298" s="18"/>
      <c r="D298" s="18"/>
      <c r="E298" s="18"/>
      <c r="F298" s="18"/>
      <c r="G298" s="18"/>
      <c r="H298" s="18"/>
      <c r="I298" s="18"/>
      <c r="J298" s="18"/>
      <c r="K298" s="18"/>
    </row>
    <row r="299" spans="1:11" s="4" customFormat="1" ht="17.25" customHeight="1">
      <c r="A299" s="9" t="s">
        <v>92</v>
      </c>
      <c r="B299" s="7"/>
      <c r="C299" s="18"/>
      <c r="D299" s="18"/>
      <c r="E299" s="18"/>
      <c r="F299" s="18"/>
      <c r="G299" s="18"/>
      <c r="H299" s="18"/>
      <c r="I299" s="18"/>
      <c r="J299" s="18"/>
      <c r="K299" s="18"/>
    </row>
    <row r="300" spans="1:11" s="4" customFormat="1" ht="17.25" customHeight="1">
      <c r="A300" s="9" t="s">
        <v>93</v>
      </c>
      <c r="B300" s="7"/>
      <c r="C300" s="18"/>
      <c r="D300" s="18"/>
      <c r="E300" s="18"/>
      <c r="F300" s="18"/>
      <c r="G300" s="18"/>
      <c r="H300" s="18"/>
      <c r="I300" s="18"/>
      <c r="J300" s="18"/>
      <c r="K300" s="18"/>
    </row>
    <row r="301" spans="1:11" s="4" customFormat="1" ht="17.25" customHeight="1">
      <c r="A301" s="9" t="s">
        <v>94</v>
      </c>
      <c r="B301" s="8"/>
      <c r="C301" s="18"/>
      <c r="D301" s="18"/>
      <c r="E301" s="18"/>
      <c r="F301" s="18"/>
      <c r="G301" s="18"/>
      <c r="H301" s="18"/>
      <c r="I301" s="18"/>
      <c r="J301" s="18"/>
      <c r="K301" s="18"/>
    </row>
    <row r="302" spans="1:11" s="4" customFormat="1" ht="24.75" customHeight="1">
      <c r="A302" s="9" t="s">
        <v>127</v>
      </c>
      <c r="B302" s="8">
        <v>300</v>
      </c>
      <c r="C302" s="18">
        <f>C304+C305+C306+C307</f>
        <v>0</v>
      </c>
      <c r="D302" s="18">
        <f aca="true" t="shared" si="40" ref="D302:K302">D304+D305+D306+D307</f>
        <v>0</v>
      </c>
      <c r="E302" s="18">
        <f t="shared" si="40"/>
        <v>0</v>
      </c>
      <c r="F302" s="18">
        <f t="shared" si="40"/>
        <v>0</v>
      </c>
      <c r="G302" s="18">
        <f t="shared" si="40"/>
        <v>0</v>
      </c>
      <c r="H302" s="18">
        <f t="shared" si="40"/>
        <v>0</v>
      </c>
      <c r="I302" s="18">
        <f t="shared" si="40"/>
        <v>0</v>
      </c>
      <c r="J302" s="18">
        <f t="shared" si="40"/>
        <v>0</v>
      </c>
      <c r="K302" s="18">
        <f t="shared" si="40"/>
        <v>0</v>
      </c>
    </row>
    <row r="303" spans="1:11" s="4" customFormat="1" ht="13.5">
      <c r="A303" s="9" t="s">
        <v>4</v>
      </c>
      <c r="B303" s="8"/>
      <c r="C303" s="18"/>
      <c r="D303" s="18"/>
      <c r="E303" s="18"/>
      <c r="F303" s="18"/>
      <c r="G303" s="18"/>
      <c r="H303" s="18"/>
      <c r="I303" s="18"/>
      <c r="J303" s="18"/>
      <c r="K303" s="18"/>
    </row>
    <row r="304" spans="1:11" s="4" customFormat="1" ht="24.75" customHeight="1">
      <c r="A304" s="9" t="s">
        <v>95</v>
      </c>
      <c r="B304" s="8">
        <v>310</v>
      </c>
      <c r="C304" s="18"/>
      <c r="D304" s="18"/>
      <c r="E304" s="18"/>
      <c r="F304" s="18"/>
      <c r="G304" s="18"/>
      <c r="H304" s="18"/>
      <c r="I304" s="18"/>
      <c r="J304" s="18"/>
      <c r="K304" s="18"/>
    </row>
    <row r="305" spans="1:11" s="4" customFormat="1" ht="24.75" customHeight="1">
      <c r="A305" s="9" t="s">
        <v>96</v>
      </c>
      <c r="B305" s="8">
        <v>320</v>
      </c>
      <c r="C305" s="18"/>
      <c r="D305" s="18"/>
      <c r="E305" s="18"/>
      <c r="F305" s="18"/>
      <c r="G305" s="18"/>
      <c r="H305" s="18"/>
      <c r="I305" s="18"/>
      <c r="J305" s="18"/>
      <c r="K305" s="18"/>
    </row>
    <row r="306" spans="1:11" s="4" customFormat="1" ht="24.75" customHeight="1">
      <c r="A306" s="9" t="s">
        <v>97</v>
      </c>
      <c r="B306" s="8">
        <v>330</v>
      </c>
      <c r="C306" s="18"/>
      <c r="D306" s="18"/>
      <c r="E306" s="18"/>
      <c r="F306" s="18"/>
      <c r="G306" s="18"/>
      <c r="H306" s="18"/>
      <c r="I306" s="18"/>
      <c r="J306" s="18"/>
      <c r="K306" s="18"/>
    </row>
    <row r="307" spans="1:11" s="4" customFormat="1" ht="24.75" customHeight="1">
      <c r="A307" s="9" t="s">
        <v>98</v>
      </c>
      <c r="B307" s="8">
        <v>340</v>
      </c>
      <c r="C307" s="18"/>
      <c r="D307" s="18"/>
      <c r="E307" s="18"/>
      <c r="F307" s="18"/>
      <c r="G307" s="18"/>
      <c r="H307" s="18"/>
      <c r="I307" s="18"/>
      <c r="J307" s="18"/>
      <c r="K307" s="18"/>
    </row>
    <row r="308" spans="1:11" s="4" customFormat="1" ht="15.75" customHeight="1">
      <c r="A308" s="56" t="s">
        <v>180</v>
      </c>
      <c r="B308" s="8">
        <v>500</v>
      </c>
      <c r="C308" s="18"/>
      <c r="D308" s="18"/>
      <c r="E308" s="18"/>
      <c r="F308" s="18"/>
      <c r="G308" s="18"/>
      <c r="H308" s="18"/>
      <c r="I308" s="18"/>
      <c r="J308" s="18"/>
      <c r="K308" s="18"/>
    </row>
    <row r="309" spans="1:11" s="4" customFormat="1" ht="13.5">
      <c r="A309" s="56" t="s">
        <v>4</v>
      </c>
      <c r="B309" s="8"/>
      <c r="C309" s="18"/>
      <c r="D309" s="18"/>
      <c r="E309" s="18"/>
      <c r="F309" s="18"/>
      <c r="G309" s="18"/>
      <c r="H309" s="18"/>
      <c r="I309" s="18"/>
      <c r="J309" s="18"/>
      <c r="K309" s="18"/>
    </row>
    <row r="310" spans="1:11" s="4" customFormat="1" ht="33.75" customHeight="1">
      <c r="A310" s="56" t="s">
        <v>99</v>
      </c>
      <c r="B310" s="8">
        <v>520</v>
      </c>
      <c r="C310" s="18"/>
      <c r="D310" s="18"/>
      <c r="E310" s="18"/>
      <c r="F310" s="18"/>
      <c r="G310" s="18"/>
      <c r="H310" s="18"/>
      <c r="I310" s="18"/>
      <c r="J310" s="18"/>
      <c r="K310" s="18"/>
    </row>
    <row r="311" spans="1:11" s="4" customFormat="1" ht="24.75" customHeight="1">
      <c r="A311" s="56" t="s">
        <v>100</v>
      </c>
      <c r="B311" s="8">
        <v>530</v>
      </c>
      <c r="C311" s="18"/>
      <c r="D311" s="18"/>
      <c r="E311" s="18"/>
      <c r="F311" s="18"/>
      <c r="G311" s="18"/>
      <c r="H311" s="18"/>
      <c r="I311" s="18"/>
      <c r="J311" s="18"/>
      <c r="K311" s="18"/>
    </row>
    <row r="312" spans="1:11" s="4" customFormat="1" ht="24" customHeight="1">
      <c r="A312" s="11" t="s">
        <v>107</v>
      </c>
      <c r="B312" s="15">
        <v>100</v>
      </c>
      <c r="C312" s="17">
        <f>C314+C319</f>
        <v>0</v>
      </c>
      <c r="D312" s="17">
        <f aca="true" t="shared" si="41" ref="D312:K312">D314+D319</f>
        <v>0</v>
      </c>
      <c r="E312" s="17">
        <f t="shared" si="41"/>
        <v>0</v>
      </c>
      <c r="F312" s="17">
        <f t="shared" si="41"/>
        <v>0</v>
      </c>
      <c r="G312" s="17">
        <f t="shared" si="41"/>
        <v>0</v>
      </c>
      <c r="H312" s="17">
        <f t="shared" si="41"/>
        <v>0</v>
      </c>
      <c r="I312" s="17">
        <f t="shared" si="41"/>
        <v>0</v>
      </c>
      <c r="J312" s="17">
        <f t="shared" si="41"/>
        <v>0</v>
      </c>
      <c r="K312" s="17">
        <f t="shared" si="41"/>
        <v>0</v>
      </c>
    </row>
    <row r="313" spans="1:11" s="4" customFormat="1" ht="12" customHeight="1">
      <c r="A313" s="9" t="s">
        <v>6</v>
      </c>
      <c r="B313" s="8" t="s">
        <v>51</v>
      </c>
      <c r="C313" s="18"/>
      <c r="D313" s="18"/>
      <c r="E313" s="18"/>
      <c r="F313" s="18"/>
      <c r="G313" s="18"/>
      <c r="H313" s="18"/>
      <c r="I313" s="18"/>
      <c r="J313" s="18"/>
      <c r="K313" s="18"/>
    </row>
    <row r="314" spans="1:11" s="4" customFormat="1" ht="34.5" customHeight="1">
      <c r="A314" s="56" t="s">
        <v>177</v>
      </c>
      <c r="B314" s="8">
        <v>100</v>
      </c>
      <c r="C314" s="18">
        <f>C316+C317+C318</f>
        <v>0</v>
      </c>
      <c r="D314" s="18">
        <f aca="true" t="shared" si="42" ref="D314:K314">D316+D317+D318</f>
        <v>0</v>
      </c>
      <c r="E314" s="18">
        <f t="shared" si="42"/>
        <v>0</v>
      </c>
      <c r="F314" s="18">
        <f t="shared" si="42"/>
        <v>0</v>
      </c>
      <c r="G314" s="18">
        <f t="shared" si="42"/>
        <v>0</v>
      </c>
      <c r="H314" s="18">
        <f t="shared" si="42"/>
        <v>0</v>
      </c>
      <c r="I314" s="18">
        <f t="shared" si="42"/>
        <v>0</v>
      </c>
      <c r="J314" s="18">
        <f t="shared" si="42"/>
        <v>0</v>
      </c>
      <c r="K314" s="18">
        <f t="shared" si="42"/>
        <v>0</v>
      </c>
    </row>
    <row r="315" spans="1:11" s="4" customFormat="1" ht="10.5" customHeight="1">
      <c r="A315" s="56" t="s">
        <v>6</v>
      </c>
      <c r="B315" s="8" t="s">
        <v>51</v>
      </c>
      <c r="C315" s="18"/>
      <c r="D315" s="18"/>
      <c r="E315" s="18"/>
      <c r="F315" s="18"/>
      <c r="G315" s="18"/>
      <c r="H315" s="18"/>
      <c r="I315" s="18"/>
      <c r="J315" s="18"/>
      <c r="K315" s="18"/>
    </row>
    <row r="316" spans="1:11" s="4" customFormat="1" ht="33.75" customHeight="1">
      <c r="A316" s="56" t="s">
        <v>108</v>
      </c>
      <c r="B316" s="8">
        <v>120</v>
      </c>
      <c r="C316" s="18"/>
      <c r="D316" s="18"/>
      <c r="E316" s="18"/>
      <c r="F316" s="18"/>
      <c r="G316" s="18"/>
      <c r="H316" s="18"/>
      <c r="I316" s="18"/>
      <c r="J316" s="18"/>
      <c r="K316" s="18"/>
    </row>
    <row r="317" spans="1:11" s="4" customFormat="1" ht="33.75" customHeight="1">
      <c r="A317" s="56" t="s">
        <v>109</v>
      </c>
      <c r="B317" s="8">
        <v>130</v>
      </c>
      <c r="C317" s="18"/>
      <c r="D317" s="18"/>
      <c r="E317" s="18"/>
      <c r="F317" s="18"/>
      <c r="G317" s="18"/>
      <c r="H317" s="18"/>
      <c r="I317" s="18"/>
      <c r="J317" s="18"/>
      <c r="K317" s="18"/>
    </row>
    <row r="318" spans="1:11" s="4" customFormat="1" ht="33.75" customHeight="1">
      <c r="A318" s="56" t="s">
        <v>108</v>
      </c>
      <c r="B318" s="8">
        <v>180</v>
      </c>
      <c r="C318" s="18"/>
      <c r="D318" s="18"/>
      <c r="E318" s="18"/>
      <c r="F318" s="18"/>
      <c r="G318" s="18"/>
      <c r="H318" s="18"/>
      <c r="I318" s="18"/>
      <c r="J318" s="18"/>
      <c r="K318" s="18"/>
    </row>
    <row r="319" spans="1:11" s="4" customFormat="1" ht="33.75" customHeight="1">
      <c r="A319" s="56" t="s">
        <v>178</v>
      </c>
      <c r="B319" s="8"/>
      <c r="C319" s="18">
        <f>C321</f>
        <v>0</v>
      </c>
      <c r="D319" s="18">
        <f aca="true" t="shared" si="43" ref="D319:K319">D321</f>
        <v>0</v>
      </c>
      <c r="E319" s="18">
        <f t="shared" si="43"/>
        <v>0</v>
      </c>
      <c r="F319" s="18">
        <f t="shared" si="43"/>
        <v>0</v>
      </c>
      <c r="G319" s="18">
        <f t="shared" si="43"/>
        <v>0</v>
      </c>
      <c r="H319" s="18">
        <f t="shared" si="43"/>
        <v>0</v>
      </c>
      <c r="I319" s="18">
        <f t="shared" si="43"/>
        <v>0</v>
      </c>
      <c r="J319" s="18">
        <f t="shared" si="43"/>
        <v>0</v>
      </c>
      <c r="K319" s="18">
        <f t="shared" si="43"/>
        <v>0</v>
      </c>
    </row>
    <row r="320" spans="1:11" s="4" customFormat="1" ht="10.5" customHeight="1">
      <c r="A320" s="56" t="s">
        <v>6</v>
      </c>
      <c r="B320" s="8" t="s">
        <v>51</v>
      </c>
      <c r="C320" s="18"/>
      <c r="D320" s="18"/>
      <c r="E320" s="18"/>
      <c r="F320" s="18"/>
      <c r="G320" s="18"/>
      <c r="H320" s="18"/>
      <c r="I320" s="18"/>
      <c r="J320" s="18"/>
      <c r="K320" s="18"/>
    </row>
    <row r="321" spans="1:11" s="4" customFormat="1" ht="33.75" customHeight="1">
      <c r="A321" s="56" t="s">
        <v>110</v>
      </c>
      <c r="B321" s="8">
        <v>180</v>
      </c>
      <c r="C321" s="18"/>
      <c r="D321" s="18"/>
      <c r="E321" s="18"/>
      <c r="F321" s="18"/>
      <c r="G321" s="18"/>
      <c r="H321" s="18"/>
      <c r="I321" s="18"/>
      <c r="J321" s="18"/>
      <c r="K321" s="18"/>
    </row>
    <row r="322" spans="1:11" s="4" customFormat="1" ht="13.5" customHeight="1">
      <c r="A322" s="56" t="s">
        <v>71</v>
      </c>
      <c r="B322" s="8"/>
      <c r="C322" s="18"/>
      <c r="D322" s="18"/>
      <c r="E322" s="18"/>
      <c r="F322" s="18"/>
      <c r="G322" s="18"/>
      <c r="H322" s="18"/>
      <c r="I322" s="18"/>
      <c r="J322" s="18"/>
      <c r="K322" s="18"/>
    </row>
    <row r="323" spans="1:11" s="4" customFormat="1" ht="14.25" customHeight="1">
      <c r="A323" s="56" t="s">
        <v>179</v>
      </c>
      <c r="B323" s="8"/>
      <c r="C323" s="18"/>
      <c r="D323" s="18"/>
      <c r="E323" s="18"/>
      <c r="F323" s="18"/>
      <c r="G323" s="18"/>
      <c r="H323" s="18"/>
      <c r="I323" s="18"/>
      <c r="J323" s="18"/>
      <c r="K323" s="18"/>
    </row>
    <row r="324" spans="1:11" s="4" customFormat="1" ht="9" customHeight="1">
      <c r="A324" s="9"/>
      <c r="B324" s="8"/>
      <c r="C324" s="18"/>
      <c r="D324" s="18"/>
      <c r="E324" s="18"/>
      <c r="F324" s="18"/>
      <c r="G324" s="18"/>
      <c r="H324" s="18"/>
      <c r="I324" s="18"/>
      <c r="J324" s="18"/>
      <c r="K324" s="18"/>
    </row>
    <row r="326" spans="1:10" ht="14.25">
      <c r="A326" s="81" t="s">
        <v>129</v>
      </c>
      <c r="B326" s="81"/>
      <c r="C326" s="81"/>
      <c r="D326" s="79"/>
      <c r="E326" s="79"/>
      <c r="F326" s="79"/>
      <c r="G326" s="79"/>
      <c r="I326" s="79" t="s">
        <v>190</v>
      </c>
      <c r="J326" s="79"/>
    </row>
    <row r="327" spans="1:10" ht="14.25">
      <c r="A327" s="81" t="s">
        <v>131</v>
      </c>
      <c r="B327" s="81"/>
      <c r="C327" s="81"/>
      <c r="D327" s="83" t="s">
        <v>130</v>
      </c>
      <c r="E327" s="83"/>
      <c r="F327" s="83"/>
      <c r="G327" s="83"/>
      <c r="I327" s="82" t="s">
        <v>132</v>
      </c>
      <c r="J327" s="82"/>
    </row>
    <row r="328" ht="13.5" customHeight="1"/>
    <row r="329" spans="1:10" ht="14.25">
      <c r="A329" s="81" t="s">
        <v>133</v>
      </c>
      <c r="B329" s="81"/>
      <c r="C329" s="81"/>
      <c r="D329" s="79"/>
      <c r="E329" s="79"/>
      <c r="F329" s="79"/>
      <c r="G329" s="79"/>
      <c r="I329" s="79"/>
      <c r="J329" s="79"/>
    </row>
    <row r="330" spans="1:10" ht="14.25">
      <c r="A330" s="81" t="s">
        <v>134</v>
      </c>
      <c r="B330" s="81"/>
      <c r="C330" s="81"/>
      <c r="D330" s="83" t="s">
        <v>130</v>
      </c>
      <c r="E330" s="83"/>
      <c r="F330" s="83"/>
      <c r="G330" s="83"/>
      <c r="I330" s="82" t="s">
        <v>132</v>
      </c>
      <c r="J330" s="82"/>
    </row>
    <row r="331" ht="13.5" customHeight="1"/>
    <row r="332" spans="1:10" ht="14.25">
      <c r="A332" s="81" t="s">
        <v>135</v>
      </c>
      <c r="B332" s="81"/>
      <c r="C332" s="81"/>
      <c r="D332" s="79"/>
      <c r="E332" s="79"/>
      <c r="F332" s="79"/>
      <c r="G332" s="79"/>
      <c r="I332" s="79" t="s">
        <v>191</v>
      </c>
      <c r="J332" s="79"/>
    </row>
    <row r="333" spans="1:10" ht="14.25">
      <c r="A333" s="81" t="s">
        <v>136</v>
      </c>
      <c r="B333" s="81"/>
      <c r="C333" s="81"/>
      <c r="D333" s="83" t="s">
        <v>130</v>
      </c>
      <c r="E333" s="83"/>
      <c r="F333" s="83"/>
      <c r="G333" s="83"/>
      <c r="I333" s="82" t="s">
        <v>132</v>
      </c>
      <c r="J333" s="82"/>
    </row>
    <row r="334" ht="13.5" customHeight="1"/>
    <row r="335" spans="1:10" ht="14.25">
      <c r="A335" s="81" t="s">
        <v>137</v>
      </c>
      <c r="B335" s="81"/>
      <c r="C335" s="81"/>
      <c r="D335" s="79"/>
      <c r="E335" s="79"/>
      <c r="F335" s="79"/>
      <c r="G335" s="79"/>
      <c r="I335" s="79" t="s">
        <v>191</v>
      </c>
      <c r="J335" s="79"/>
    </row>
    <row r="336" spans="1:10" ht="13.5" customHeight="1">
      <c r="A336" s="82"/>
      <c r="B336" s="82"/>
      <c r="C336" s="82"/>
      <c r="D336" s="83" t="s">
        <v>130</v>
      </c>
      <c r="E336" s="83"/>
      <c r="F336" s="83"/>
      <c r="G336" s="83"/>
      <c r="I336" s="82" t="s">
        <v>132</v>
      </c>
      <c r="J336" s="82"/>
    </row>
    <row r="337" spans="1:3" ht="14.25">
      <c r="A337" s="10" t="s">
        <v>138</v>
      </c>
      <c r="B337" s="79" t="s">
        <v>192</v>
      </c>
      <c r="C337" s="79"/>
    </row>
    <row r="338" ht="9" customHeight="1"/>
    <row r="339" spans="1:8" ht="14.25">
      <c r="A339" s="80" t="s">
        <v>199</v>
      </c>
      <c r="B339" s="80"/>
      <c r="C339" s="80"/>
      <c r="F339" s="13"/>
      <c r="G339" s="13"/>
      <c r="H339" s="13"/>
    </row>
  </sheetData>
  <sheetProtection/>
  <autoFilter ref="A5:K323"/>
  <mergeCells count="41">
    <mergeCell ref="E3:E4"/>
    <mergeCell ref="G3:G4"/>
    <mergeCell ref="H3:H4"/>
    <mergeCell ref="J3:J4"/>
    <mergeCell ref="K3:K4"/>
    <mergeCell ref="A1:K1"/>
    <mergeCell ref="A2:A4"/>
    <mergeCell ref="B2:B4"/>
    <mergeCell ref="C2:C4"/>
    <mergeCell ref="D2:E2"/>
    <mergeCell ref="F2:F4"/>
    <mergeCell ref="G2:H2"/>
    <mergeCell ref="I2:I4"/>
    <mergeCell ref="J2:K2"/>
    <mergeCell ref="D3:D4"/>
    <mergeCell ref="A327:C327"/>
    <mergeCell ref="D327:G327"/>
    <mergeCell ref="I327:J327"/>
    <mergeCell ref="A326:C326"/>
    <mergeCell ref="D326:G326"/>
    <mergeCell ref="I326:J326"/>
    <mergeCell ref="A329:C329"/>
    <mergeCell ref="D329:G329"/>
    <mergeCell ref="I329:J329"/>
    <mergeCell ref="A330:C330"/>
    <mergeCell ref="D330:G330"/>
    <mergeCell ref="I330:J330"/>
    <mergeCell ref="A332:C332"/>
    <mergeCell ref="D332:G332"/>
    <mergeCell ref="I332:J332"/>
    <mergeCell ref="A333:C333"/>
    <mergeCell ref="D333:G333"/>
    <mergeCell ref="I333:J333"/>
    <mergeCell ref="B337:C337"/>
    <mergeCell ref="A339:C339"/>
    <mergeCell ref="A335:C335"/>
    <mergeCell ref="D335:G335"/>
    <mergeCell ref="I335:J335"/>
    <mergeCell ref="A336:C336"/>
    <mergeCell ref="D336:G336"/>
    <mergeCell ref="I336:J336"/>
  </mergeCells>
  <printOptions/>
  <pageMargins left="0.31496062992125984" right="0.31496062992125984" top="0.7480314960629921" bottom="0.35433070866141736" header="0.31496062992125984" footer="0.31496062992125984"/>
  <pageSetup horizontalDpi="180" verticalDpi="180" orientation="landscape" paperSize="9" scale="85" r:id="rId1"/>
  <rowBreaks count="9" manualBreakCount="9">
    <brk id="15" max="10" man="1"/>
    <brk id="39" max="10" man="1"/>
    <brk id="64" max="10" man="1"/>
    <brk id="90" max="10" man="1"/>
    <brk id="223" max="10" man="1"/>
    <brk id="246" max="10" man="1"/>
    <brk id="267" max="10" man="1"/>
    <brk id="290" max="10" man="1"/>
    <brk id="3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2014-04-04T10:42:17Z</dcterms:modified>
  <cp:category/>
  <cp:version/>
  <cp:contentType/>
  <cp:contentStatus/>
</cp:coreProperties>
</file>